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\\172.20.3.4\所属専用\財政課\財政G\R4\04公会計\01公会計\08公会計業務委託\05公表\"/>
    </mc:Choice>
  </mc:AlternateContent>
  <xr:revisionPtr revIDLastSave="0" documentId="13_ncr:1_{5C1023B3-157C-4056-A7A9-8E9524A86DAD}" xr6:coauthVersionLast="36" xr6:coauthVersionMax="47" xr10:uidLastSave="{00000000-0000-0000-0000-000000000000}"/>
  <bookViews>
    <workbookView xWindow="-120" yWindow="-120" windowWidth="29040" windowHeight="15840" tabRatio="748" xr2:uid="{00000000-000D-0000-FFFF-FFFF00000000}"/>
  </bookViews>
  <sheets>
    <sheet name="有形固定資産の明細(全体会計)" sheetId="3" r:id="rId1"/>
    <sheet name="有形固定資産に係る行政目的別の明細(全体会計)" sheetId="4" r:id="rId2"/>
    <sheet name="投資及び出資金の明細（全体会計）円単位" sheetId="5" r:id="rId3"/>
    <sheet name="基金の明細（全体会計）円単位" sheetId="6" r:id="rId4"/>
    <sheet name="長期延滞債権の明細（全体会計）円単位" sheetId="7" r:id="rId5"/>
    <sheet name="未収金の明細（全体会計）円単位" sheetId="8" r:id="rId6"/>
    <sheet name="地方債等（借入先別）の明細(全体会計)円単位" sheetId="9" r:id="rId7"/>
    <sheet name="地方債等（利率別）の明細(全体会計)円単位" sheetId="10" r:id="rId8"/>
    <sheet name="地方債等（返済期間別）の明細(全体会計)円単位" sheetId="11" r:id="rId9"/>
    <sheet name="引当金の明細（全体会計）円単位" sheetId="12" r:id="rId10"/>
    <sheet name="補助金等の明細　円単位" sheetId="13" r:id="rId11"/>
    <sheet name="財源の明細（全体会計）円単位" sheetId="14" r:id="rId12"/>
    <sheet name="財源情報の明細（全体会計）円単位" sheetId="15" r:id="rId13"/>
    <sheet name="資金の明細（全体会計）円単位" sheetId="16" r:id="rId14"/>
  </sheets>
  <externalReferences>
    <externalReference r:id="rId15"/>
  </externalReferences>
  <definedNames>
    <definedName name="_xlnm._FilterDatabase" localSheetId="11" hidden="1">'財源の明細（全体会計）円単位'!$A$5:$E$136</definedName>
    <definedName name="_xlnm._FilterDatabase" localSheetId="10" hidden="1">'補助金等の明細　円単位'!$A$6:$E$27</definedName>
    <definedName name="_xlnm.Print_Area" localSheetId="11">'財源の明細（全体会計）円単位'!$A$1:$E$136</definedName>
    <definedName name="_xlnm.Print_Area" localSheetId="10">'補助金等の明細　円単位'!$A$1:$E$28</definedName>
    <definedName name="_xlnm.Print_Titles" localSheetId="11">'財源の明細（全体会計）円単位'!$5:$5</definedName>
    <definedName name="_xlnm.Print_Titles" localSheetId="10">'補助金等の明細　円単位'!$1:$5</definedName>
    <definedName name="_xlnm.Print_Titles" localSheetId="1">'有形固定資産に係る行政目的別の明細(全体会計)'!$1:$5</definedName>
    <definedName name="区分" localSheetId="1">#REF!</definedName>
    <definedName name="区分">#REF!</definedName>
    <definedName name="減価償却累計額当期増加額" localSheetId="1">#REF!</definedName>
    <definedName name="減価償却累計額当期増加額">#REF!</definedName>
    <definedName name="減価償却累計額年度末現在高" localSheetId="1">#REF!</definedName>
    <definedName name="減価償却累計額年度末現在高">#REF!</definedName>
    <definedName name="行政目的">#REF!</definedName>
    <definedName name="取得価額当期減少額" localSheetId="1">#REF!</definedName>
    <definedName name="取得価額当期減少額">#REF!</definedName>
    <definedName name="取得価額当期増加額" localSheetId="1">#REF!</definedName>
    <definedName name="取得価額当期増加額">#REF!</definedName>
    <definedName name="取得価額年度当初現在高" localSheetId="1">#REF!</definedName>
    <definedName name="取得価額年度当初現在高">#REF!</definedName>
    <definedName name="精算表一覧">#REF!</definedName>
    <definedName name="精算表科目">#REF!</definedName>
    <definedName name="精算表会計名称">#REF!</definedName>
    <definedName name="全体行政目的">#REF!</definedName>
    <definedName name="全体差引年度末残高">#REF!</definedName>
    <definedName name="全体統一モデル科目名">#REF!</definedName>
    <definedName name="統一モデル科目名" localSheetId="1">#REF!</definedName>
    <definedName name="統一モデル科目名">#REF!</definedName>
    <definedName name="連結減価償却累計額当期増加額" localSheetId="1">#REF!</definedName>
    <definedName name="連結減価償却累計額当期増加額">#REF!</definedName>
    <definedName name="連結減価償却累計額年度末現在高" localSheetId="1">#REF!</definedName>
    <definedName name="連結減価償却累計額年度末現在高">#REF!</definedName>
    <definedName name="連結行政目的">#REF!</definedName>
    <definedName name="連結差引年度末残高">#REF!</definedName>
    <definedName name="連結取得価額当期減少額" localSheetId="1">#REF!</definedName>
    <definedName name="連結取得価額当期減少額">#REF!</definedName>
    <definedName name="連結取得価額当期増加額" localSheetId="1">#REF!</definedName>
    <definedName name="連結取得価額当期増加額">#REF!</definedName>
    <definedName name="連結取得価額年度当初現在高" localSheetId="1">#REF!</definedName>
    <definedName name="連結取得価額年度当初現在高">#REF!</definedName>
    <definedName name="連結統一モデル科目名" localSheetId="1">#REF!</definedName>
    <definedName name="連結統一モデル科目名">#REF!</definedName>
  </definedNames>
  <calcPr calcId="191029"/>
</workbook>
</file>

<file path=xl/calcChain.xml><?xml version="1.0" encoding="utf-8"?>
<calcChain xmlns="http://schemas.openxmlformats.org/spreadsheetml/2006/main">
  <c r="B8" i="16" l="1"/>
  <c r="C7" i="15" l="1"/>
  <c r="E7" i="15" s="1"/>
  <c r="E11" i="15" s="1"/>
  <c r="D7" i="15"/>
  <c r="E8" i="15"/>
  <c r="E9" i="15"/>
  <c r="B11" i="15"/>
  <c r="F11" i="15"/>
  <c r="E19" i="14" l="1"/>
  <c r="E22" i="14"/>
  <c r="E26" i="14" s="1"/>
  <c r="E25" i="14"/>
  <c r="E29" i="14"/>
  <c r="E32" i="14"/>
  <c r="E35" i="14"/>
  <c r="E36" i="14"/>
  <c r="E37" i="14"/>
  <c r="E39" i="14"/>
  <c r="E42" i="14"/>
  <c r="E46" i="14" s="1"/>
  <c r="E47" i="14" s="1"/>
  <c r="E45" i="14"/>
  <c r="E49" i="14"/>
  <c r="E52" i="14"/>
  <c r="E56" i="14" s="1"/>
  <c r="E55" i="14"/>
  <c r="E60" i="14"/>
  <c r="E61" i="14"/>
  <c r="E130" i="14" s="1"/>
  <c r="E62" i="14"/>
  <c r="E63" i="14"/>
  <c r="E65" i="14" s="1"/>
  <c r="E64" i="14"/>
  <c r="E70" i="14"/>
  <c r="E78" i="14" s="1"/>
  <c r="E73" i="14"/>
  <c r="E76" i="14"/>
  <c r="E77" i="14"/>
  <c r="E82" i="14"/>
  <c r="E85" i="14"/>
  <c r="E89" i="14" s="1"/>
  <c r="E90" i="14" s="1"/>
  <c r="E88" i="14"/>
  <c r="E96" i="14"/>
  <c r="E99" i="14"/>
  <c r="E103" i="14" s="1"/>
  <c r="E102" i="14"/>
  <c r="E108" i="14"/>
  <c r="E111" i="14"/>
  <c r="E114" i="14"/>
  <c r="E115" i="14"/>
  <c r="E116" i="14"/>
  <c r="E118" i="14"/>
  <c r="E121" i="14"/>
  <c r="E125" i="14" s="1"/>
  <c r="E126" i="14" s="1"/>
  <c r="E124" i="14"/>
  <c r="E129" i="14"/>
  <c r="E131" i="14" s="1"/>
  <c r="E133" i="14"/>
  <c r="E66" i="14" l="1"/>
  <c r="E27" i="14"/>
  <c r="E57" i="14"/>
  <c r="E104" i="14"/>
  <c r="E132" i="14"/>
  <c r="E134" i="14" s="1"/>
  <c r="E135" i="14" s="1"/>
  <c r="E58" i="14"/>
  <c r="E59" i="14" s="1"/>
  <c r="D18" i="13"/>
  <c r="D26" i="13" s="1"/>
  <c r="D25" i="13" s="1"/>
  <c r="E67" i="14" l="1"/>
  <c r="E127" i="14"/>
  <c r="E128" i="14" s="1"/>
  <c r="E136" i="14" s="1"/>
  <c r="B9" i="12"/>
  <c r="C9" i="12"/>
  <c r="D9" i="12"/>
  <c r="E9" i="12"/>
  <c r="F9" i="12"/>
  <c r="A5" i="11" l="1"/>
  <c r="A5" i="10" l="1"/>
  <c r="B19" i="9" l="1"/>
  <c r="C19" i="9"/>
  <c r="D19" i="9"/>
  <c r="E19" i="9"/>
  <c r="F19" i="9"/>
  <c r="G19" i="9"/>
  <c r="H19" i="9"/>
  <c r="I19" i="9"/>
  <c r="J19" i="9"/>
  <c r="K19" i="9"/>
  <c r="B8" i="8" l="1"/>
  <c r="C8" i="8"/>
  <c r="B26" i="8"/>
  <c r="C26" i="8"/>
  <c r="B27" i="8"/>
  <c r="C27" i="8"/>
  <c r="B8" i="7" l="1"/>
  <c r="C8" i="7"/>
  <c r="B27" i="7"/>
  <c r="C27" i="7"/>
  <c r="B28" i="7"/>
  <c r="C28" i="7"/>
  <c r="F6" i="6" l="1"/>
  <c r="F19" i="6" s="1"/>
  <c r="F7" i="6"/>
  <c r="F8" i="6"/>
  <c r="F9" i="6"/>
  <c r="F10" i="6"/>
  <c r="F11" i="6"/>
  <c r="F12" i="6"/>
  <c r="F13" i="6"/>
  <c r="F14" i="6"/>
  <c r="F15" i="6"/>
  <c r="F16" i="6"/>
  <c r="F17" i="6"/>
  <c r="F18" i="6"/>
  <c r="B19" i="6"/>
  <c r="C19" i="6"/>
  <c r="D19" i="6"/>
  <c r="E19" i="6"/>
  <c r="G19" i="6"/>
  <c r="D8" i="5" l="1"/>
  <c r="H8" i="5"/>
  <c r="E12" i="5"/>
  <c r="G12" i="5"/>
  <c r="H12" i="5"/>
  <c r="H13" i="5" s="1"/>
  <c r="I12" i="5"/>
  <c r="I13" i="5" s="1"/>
  <c r="B13" i="5"/>
  <c r="C13" i="5"/>
  <c r="D13" i="5"/>
  <c r="E13" i="5"/>
  <c r="F13" i="5"/>
  <c r="J13" i="5"/>
  <c r="E18" i="5"/>
  <c r="H18" i="5" s="1"/>
  <c r="G18" i="5"/>
  <c r="J18" i="5"/>
  <c r="E19" i="5"/>
  <c r="G19" i="5"/>
  <c r="H19" i="5" s="1"/>
  <c r="J19" i="5"/>
  <c r="E20" i="5"/>
  <c r="H20" i="5" s="1"/>
  <c r="G20" i="5"/>
  <c r="J20" i="5"/>
  <c r="E21" i="5"/>
  <c r="G21" i="5"/>
  <c r="H21" i="5"/>
  <c r="J21" i="5"/>
  <c r="E22" i="5"/>
  <c r="H22" i="5" s="1"/>
  <c r="G22" i="5"/>
  <c r="J22" i="5"/>
  <c r="E23" i="5"/>
  <c r="G23" i="5"/>
  <c r="H23" i="5"/>
  <c r="J23" i="5"/>
  <c r="E24" i="5"/>
  <c r="H24" i="5" s="1"/>
  <c r="G24" i="5"/>
  <c r="J24" i="5"/>
  <c r="J30" i="5" s="1"/>
  <c r="E25" i="5"/>
  <c r="G25" i="5"/>
  <c r="H25" i="5"/>
  <c r="J25" i="5"/>
  <c r="E26" i="5"/>
  <c r="H26" i="5" s="1"/>
  <c r="G26" i="5"/>
  <c r="J26" i="5"/>
  <c r="E27" i="5"/>
  <c r="G27" i="5"/>
  <c r="H27" i="5"/>
  <c r="J27" i="5"/>
  <c r="E28" i="5"/>
  <c r="H28" i="5" s="1"/>
  <c r="G28" i="5"/>
  <c r="J28" i="5"/>
  <c r="E29" i="5"/>
  <c r="G29" i="5"/>
  <c r="H29" i="5"/>
  <c r="J29" i="5"/>
  <c r="B30" i="5"/>
  <c r="C30" i="5"/>
  <c r="D30" i="5"/>
  <c r="F30" i="5"/>
  <c r="I30" i="5"/>
  <c r="K30" i="5"/>
  <c r="H30" i="5" l="1"/>
  <c r="E30" i="5"/>
</calcChain>
</file>

<file path=xl/sharedStrings.xml><?xml version="1.0" encoding="utf-8"?>
<sst xmlns="http://schemas.openxmlformats.org/spreadsheetml/2006/main" count="570" uniqueCount="294">
  <si>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</si>
  <si>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</si>
  <si>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</si>
  <si>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</si>
  <si>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</si>
  <si>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</si>
  <si>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</si>
  <si>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</si>
  <si>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</si>
  <si>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</si>
  <si>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</si>
  <si>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</si>
  <si>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</si>
  <si>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</si>
  <si>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</si>
  <si>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</si>
  <si>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</si>
  <si>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</si>
  <si>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</si>
  <si>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合計</t>
  </si>
  <si>
    <t>会計：全体会計</t>
    <phoneticPr fontId="4"/>
  </si>
  <si>
    <t>（単位：円）</t>
    <phoneticPr fontId="4"/>
  </si>
  <si>
    <t>　その他</t>
  </si>
  <si>
    <t>　その他</t>
    <phoneticPr fontId="4"/>
  </si>
  <si>
    <t>年度：令和2年度</t>
  </si>
  <si>
    <t>自治体名：門真市</t>
  </si>
  <si>
    <t>有形固定資産の明細</t>
    <phoneticPr fontId="4"/>
  </si>
  <si>
    <t>有形固定資産に係る行政目的別の明細</t>
    <phoneticPr fontId="4"/>
  </si>
  <si>
    <t>会計：全体会計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</si>
  <si>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</si>
  <si>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</si>
  <si>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</si>
  <si>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</si>
  <si>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</si>
  <si>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</si>
  <si>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</si>
  <si>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警察</t>
    <rPh sb="0" eb="2">
      <t>ケイサツ</t>
    </rPh>
    <phoneticPr fontId="4"/>
  </si>
  <si>
    <t>地方公共団体金融機構</t>
  </si>
  <si>
    <t>一般財団法人大阪建築防災センター</t>
  </si>
  <si>
    <t>㈱むらおか振興公社</t>
  </si>
  <si>
    <t>大阪モノレール株式会社</t>
  </si>
  <si>
    <t>一般財団法人アジア・太平洋人権情報センター</t>
  </si>
  <si>
    <t>公益財団法人大阪府暴力追放推進センター</t>
  </si>
  <si>
    <t>一般財団法人大阪府地域福祉推進財団</t>
  </si>
  <si>
    <t>公益財団法人大阪みどりのトラスト協会</t>
  </si>
  <si>
    <t>公益財団法人大阪府都市整備推進センター</t>
    <rPh sb="6" eb="9">
      <t>オオサカフ</t>
    </rPh>
    <rPh sb="9" eb="11">
      <t>トシ</t>
    </rPh>
    <rPh sb="11" eb="13">
      <t>セイビ</t>
    </rPh>
    <rPh sb="13" eb="15">
      <t>スイシン</t>
    </rPh>
    <phoneticPr fontId="8"/>
  </si>
  <si>
    <t>公益財団法人大阪人権博物館</t>
  </si>
  <si>
    <t>大阪湾広域臨海環境整備センター</t>
  </si>
  <si>
    <t>㈱エフエムもりぐち</t>
  </si>
  <si>
    <t>(参考)財産に関する_x000D_
調書記載額(単位：千円)</t>
    <rPh sb="18" eb="20">
      <t>タンイ</t>
    </rPh>
    <rPh sb="21" eb="22">
      <t>セン</t>
    </rPh>
    <rPh sb="22" eb="23">
      <t>エン</t>
    </rPh>
    <phoneticPr fontId="4"/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</si>
  <si>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</si>
  <si>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</si>
  <si>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</si>
  <si>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</si>
  <si>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</si>
  <si>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</si>
  <si>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</si>
  <si>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</si>
  <si>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</si>
  <si>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</si>
  <si>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(単位：円)</t>
    <phoneticPr fontId="4"/>
  </si>
  <si>
    <t>市場価格のないもののうち連結対象団体以外に対するもの</t>
  </si>
  <si>
    <t>（※）　水道事業会計が所有しています</t>
    <phoneticPr fontId="4"/>
  </si>
  <si>
    <t>門真都市開発ビル㈱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</si>
  <si>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</si>
  <si>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</si>
  <si>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</si>
  <si>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評価差額_x000D_
(C) - (E)_x000D_
(F)</t>
  </si>
  <si>
    <t>取得原価_x000D_
(A) X (D)_x000D_
(E)</t>
  </si>
  <si>
    <t>取得単価_x000D_
(D)</t>
  </si>
  <si>
    <t>貸借対照表計上額_x000D_
(A) X (B)_x000D_
(C)</t>
  </si>
  <si>
    <t>時価単価_x000D_
(B)</t>
  </si>
  <si>
    <t>株数・口数など_x000D_
(A)</t>
  </si>
  <si>
    <t>銘柄名</t>
  </si>
  <si>
    <t>市場価格のあるもの</t>
  </si>
  <si>
    <t>会計：全体会計</t>
    <rPh sb="0" eb="2">
      <t>カイケイ</t>
    </rPh>
    <rPh sb="3" eb="5">
      <t>ゼンタイ</t>
    </rPh>
    <rPh sb="5" eb="7">
      <t>カイケイ</t>
    </rPh>
    <phoneticPr fontId="4"/>
  </si>
  <si>
    <t>年度：令和2年度</t>
    <rPh sb="3" eb="5">
      <t>レイワ</t>
    </rPh>
    <phoneticPr fontId="4"/>
  </si>
  <si>
    <t>自治体名：門真市</t>
    <rPh sb="5" eb="7">
      <t>カドマ</t>
    </rPh>
    <rPh sb="7" eb="8">
      <t>シ</t>
    </rPh>
    <phoneticPr fontId="4"/>
  </si>
  <si>
    <t>投資及び出資金の明細</t>
  </si>
  <si>
    <t>国民健康保険出産費資金貸付基金</t>
    <phoneticPr fontId="4"/>
  </si>
  <si>
    <t>森林環境基金</t>
  </si>
  <si>
    <t>まちづくり推進基金</t>
  </si>
  <si>
    <t>教育振興基金</t>
  </si>
  <si>
    <t>環境保全基金</t>
  </si>
  <si>
    <t>文化芸術振興基金</t>
  </si>
  <si>
    <t>都市整備基金</t>
  </si>
  <si>
    <t>福祉推進基金</t>
  </si>
  <si>
    <t>職員退職手当基金</t>
  </si>
  <si>
    <t>減債基金</t>
  </si>
  <si>
    <t>市営住宅建設基金</t>
  </si>
  <si>
    <t>財政調整基金</t>
  </si>
  <si>
    <t>水洗便所改造資金貸付基金</t>
  </si>
  <si>
    <t>(参考)財産に関する_x000D_
調書記載額　(単位：千円)</t>
    <rPh sb="19" eb="21">
      <t>タンイ</t>
    </rPh>
    <rPh sb="22" eb="23">
      <t>セン</t>
    </rPh>
    <rPh sb="23" eb="24">
      <t>エン</t>
    </rPh>
    <phoneticPr fontId="4"/>
  </si>
  <si>
    <t>合計_x000D_
(貸借対照表計上額)</t>
  </si>
  <si>
    <t>その他</t>
  </si>
  <si>
    <t>土地</t>
  </si>
  <si>
    <t>有価証券</t>
  </si>
  <si>
    <t>現金預金</t>
  </si>
  <si>
    <t>種類</t>
  </si>
  <si>
    <t>会計：全体会計</t>
    <rPh sb="0" eb="2">
      <t>カイケイ</t>
    </rPh>
    <rPh sb="3" eb="7">
      <t>ゼンタイカイケイ</t>
    </rPh>
    <phoneticPr fontId="4"/>
  </si>
  <si>
    <t>基金の明細</t>
  </si>
  <si>
    <t>小計</t>
  </si>
  <si>
    <t>雑入(国民健康保険事業特別会計)</t>
    <phoneticPr fontId="4"/>
  </si>
  <si>
    <t>　一般被保険者返納金</t>
    <phoneticPr fontId="4"/>
  </si>
  <si>
    <t>雑入</t>
  </si>
  <si>
    <t>教育使用料</t>
    <rPh sb="0" eb="2">
      <t>キョウイク</t>
    </rPh>
    <rPh sb="2" eb="5">
      <t>シヨウリョウ</t>
    </rPh>
    <phoneticPr fontId="10"/>
  </si>
  <si>
    <t>土木使用料</t>
    <rPh sb="0" eb="2">
      <t>ドボク</t>
    </rPh>
    <rPh sb="2" eb="5">
      <t>シヨウリョウ</t>
    </rPh>
    <phoneticPr fontId="4"/>
  </si>
  <si>
    <t>民生使用料</t>
  </si>
  <si>
    <t>その他の未収金</t>
    <rPh sb="2" eb="3">
      <t>ホカ</t>
    </rPh>
    <rPh sb="4" eb="7">
      <t>ミシュウキン</t>
    </rPh>
    <phoneticPr fontId="4"/>
  </si>
  <si>
    <t>後期高齢者医療保険料　普通徴収保険料</t>
    <phoneticPr fontId="4"/>
  </si>
  <si>
    <t>退職被保険者等国民健康保険料</t>
    <phoneticPr fontId="4"/>
  </si>
  <si>
    <t>一般被保険者国民健康保険料</t>
    <phoneticPr fontId="4"/>
  </si>
  <si>
    <t>民生費負担金</t>
  </si>
  <si>
    <t>都市計画税</t>
    <rPh sb="0" eb="2">
      <t>トシ</t>
    </rPh>
    <rPh sb="2" eb="4">
      <t>ケイカク</t>
    </rPh>
    <rPh sb="4" eb="5">
      <t>ゼイ</t>
    </rPh>
    <phoneticPr fontId="10"/>
  </si>
  <si>
    <t>軽自動車税</t>
    <rPh sb="0" eb="4">
      <t>ケイジドウシャ</t>
    </rPh>
    <rPh sb="4" eb="5">
      <t>ゼイ</t>
    </rPh>
    <phoneticPr fontId="10"/>
  </si>
  <si>
    <t>固定資産税</t>
    <rPh sb="0" eb="2">
      <t>コテイ</t>
    </rPh>
    <rPh sb="2" eb="5">
      <t>シサンゼイ</t>
    </rPh>
    <phoneticPr fontId="10"/>
  </si>
  <si>
    <t>市民税（法人）</t>
    <rPh sb="0" eb="2">
      <t>シミン</t>
    </rPh>
    <rPh sb="2" eb="3">
      <t>ゼイ</t>
    </rPh>
    <rPh sb="4" eb="6">
      <t>ホウジン</t>
    </rPh>
    <phoneticPr fontId="10"/>
  </si>
  <si>
    <t>市民税（個人）</t>
    <rPh sb="0" eb="2">
      <t>シミン</t>
    </rPh>
    <rPh sb="2" eb="3">
      <t>ゼイ</t>
    </rPh>
    <rPh sb="4" eb="6">
      <t>コジン</t>
    </rPh>
    <phoneticPr fontId="10"/>
  </si>
  <si>
    <t>税等未収金</t>
    <rPh sb="0" eb="2">
      <t>ゼイトウ</t>
    </rPh>
    <rPh sb="2" eb="5">
      <t>ミシュウキン</t>
    </rPh>
    <phoneticPr fontId="4"/>
  </si>
  <si>
    <t>【未収金】</t>
  </si>
  <si>
    <t>援護資金</t>
  </si>
  <si>
    <t>【貸付金】</t>
  </si>
  <si>
    <t>徴収不能引当金計上額</t>
  </si>
  <si>
    <t>貸借対照表計上額</t>
  </si>
  <si>
    <t>相手先名または種別</t>
  </si>
  <si>
    <t>長期延滞債権の明細</t>
  </si>
  <si>
    <t>一般被保険者返納金</t>
    <phoneticPr fontId="4"/>
  </si>
  <si>
    <t>土木使用料</t>
  </si>
  <si>
    <t>公共下水道事業会計</t>
    <phoneticPr fontId="4"/>
  </si>
  <si>
    <t>水道事業会計</t>
    <phoneticPr fontId="4"/>
  </si>
  <si>
    <t>都市計画税</t>
  </si>
  <si>
    <t>軽自動車税</t>
  </si>
  <si>
    <t>固定資産税</t>
  </si>
  <si>
    <t>市民税（法人）</t>
    <rPh sb="0" eb="1">
      <t>シ</t>
    </rPh>
    <phoneticPr fontId="10"/>
  </si>
  <si>
    <t>市民税（個人）</t>
    <rPh sb="0" eb="1">
      <t>シ</t>
    </rPh>
    <phoneticPr fontId="10"/>
  </si>
  <si>
    <t>税等未収金</t>
    <rPh sb="0" eb="1">
      <t>ゼイ</t>
    </rPh>
    <rPh sb="1" eb="2">
      <t>トウ</t>
    </rPh>
    <rPh sb="2" eb="5">
      <t>ミシュウキン</t>
    </rPh>
    <phoneticPr fontId="4"/>
  </si>
  <si>
    <t>未収金の明細</t>
  </si>
  <si>
    <t>【その他】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</si>
  <si>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</si>
  <si>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</si>
  <si>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</si>
  <si>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</si>
  <si>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</si>
  <si>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</si>
  <si>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</si>
  <si>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</si>
  <si>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</si>
  <si>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</si>
  <si>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</si>
  <si>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</si>
  <si>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</si>
  <si>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</si>
  <si>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</si>
  <si>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</si>
  <si>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</si>
  <si>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</si>
  <si>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地方債等_x000D_
残高</t>
  </si>
  <si>
    <t>（単位：円）</t>
  </si>
  <si>
    <t>会計：全体会計</t>
    <rPh sb="3" eb="5">
      <t>ゼンタイ</t>
    </rPh>
    <rPh sb="5" eb="7">
      <t>カイケイ</t>
    </rPh>
    <phoneticPr fontId="4"/>
  </si>
  <si>
    <t>自治体名：門真市</t>
    <rPh sb="5" eb="7">
      <t>カドマ</t>
    </rPh>
    <phoneticPr fontId="4"/>
  </si>
  <si>
    <t>地方債等（借入先別）の明細</t>
  </si>
  <si>
    <t>（参考）_x000D_
加重平均_x000D_
利率</t>
  </si>
  <si>
    <t>4.0％超</t>
  </si>
  <si>
    <t>3.5％超_x000D_
4.0％以下</t>
  </si>
  <si>
    <t>3.0％超_x000D_
3.5％以下</t>
  </si>
  <si>
    <t>2.5％超_x000D_
3.0％以下</t>
  </si>
  <si>
    <t>2.0％超_x000D_
2.5％以下</t>
  </si>
  <si>
    <t>1.5％超_x000D_
2.0％以下</t>
  </si>
  <si>
    <t>1.5％以下</t>
  </si>
  <si>
    <t>地方債等残高</t>
  </si>
  <si>
    <t>地方債等（利率別）の明細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</si>
  <si>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</si>
  <si>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</si>
  <si>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</si>
  <si>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</si>
  <si>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</si>
  <si>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</si>
  <si>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</si>
  <si>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</si>
  <si>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</si>
  <si>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地方債等（返済期間別）の明細</t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</si>
  <si>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0"/>
  </si>
  <si>
    <t>退職手当引当金</t>
    <rPh sb="0" eb="2">
      <t>タイショク</t>
    </rPh>
    <rPh sb="2" eb="4">
      <t>テアテ</t>
    </rPh>
    <rPh sb="4" eb="7">
      <t>ヒキアテキン</t>
    </rPh>
    <phoneticPr fontId="10"/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</si>
  <si>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</si>
  <si>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</si>
  <si>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</si>
  <si>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</si>
  <si>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</si>
  <si>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</si>
  <si>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計</t>
  </si>
  <si>
    <t>その他</t>
    <rPh sb="2" eb="3">
      <t>タ</t>
    </rPh>
    <phoneticPr fontId="4"/>
  </si>
  <si>
    <t>運営負担金</t>
    <phoneticPr fontId="4"/>
  </si>
  <si>
    <t>淀川左岸水防事務組合</t>
    <phoneticPr fontId="4"/>
  </si>
  <si>
    <t>淀川左岸水防事務組合負担金</t>
    <phoneticPr fontId="4"/>
  </si>
  <si>
    <t>飯盛霊園組合</t>
    <phoneticPr fontId="4"/>
  </si>
  <si>
    <t>飯盛霊園組合負担金</t>
    <phoneticPr fontId="4"/>
  </si>
  <si>
    <t>門真都市開発ビル</t>
    <phoneticPr fontId="4"/>
  </si>
  <si>
    <t>門真都市開発ビル負担金</t>
    <phoneticPr fontId="4"/>
  </si>
  <si>
    <t>大阪府後期高齢者医療広域連合</t>
    <phoneticPr fontId="4"/>
  </si>
  <si>
    <t>後期高齢者医療広域連合負担金</t>
    <phoneticPr fontId="4"/>
  </si>
  <si>
    <t>守口市門真市消防組合</t>
    <phoneticPr fontId="4"/>
  </si>
  <si>
    <t>守口市門真市消防組合負担金</t>
    <phoneticPr fontId="4"/>
  </si>
  <si>
    <t>くすのき広域連合</t>
    <phoneticPr fontId="4"/>
  </si>
  <si>
    <t>くすのき広域連合負担金</t>
    <phoneticPr fontId="4"/>
  </si>
  <si>
    <t>その他の補助金等</t>
    <phoneticPr fontId="4"/>
  </si>
  <si>
    <t>公共施設等整備</t>
  </si>
  <si>
    <t>大阪府後期高齢者医療広域連合</t>
  </si>
  <si>
    <t>後期高齢者医療広域連合負担金</t>
  </si>
  <si>
    <t xml:space="preserve">	淀川左岸水防組合</t>
  </si>
  <si>
    <t>淀川左岸水防事務組合負担金</t>
  </si>
  <si>
    <t>農業用水確保のためのさく井事業に対する支援</t>
    <rPh sb="0" eb="2">
      <t>ノウギョウ</t>
    </rPh>
    <rPh sb="2" eb="4">
      <t>ヨウスイ</t>
    </rPh>
    <rPh sb="4" eb="6">
      <t>カクホ</t>
    </rPh>
    <rPh sb="12" eb="13">
      <t>イ</t>
    </rPh>
    <rPh sb="13" eb="15">
      <t>ジギョウ</t>
    </rPh>
    <rPh sb="16" eb="17">
      <t>タイ</t>
    </rPh>
    <rPh sb="19" eb="21">
      <t>シエン</t>
    </rPh>
    <phoneticPr fontId="4"/>
  </si>
  <si>
    <t>支給対象者</t>
    <rPh sb="0" eb="2">
      <t>シキュウ</t>
    </rPh>
    <rPh sb="2" eb="4">
      <t>タイショウ</t>
    </rPh>
    <rPh sb="4" eb="5">
      <t>シャ</t>
    </rPh>
    <phoneticPr fontId="4"/>
  </si>
  <si>
    <t>農業用水さく井事業補助金</t>
  </si>
  <si>
    <t>自治会館建設に対する支援</t>
    <rPh sb="0" eb="2">
      <t>ジチ</t>
    </rPh>
    <rPh sb="2" eb="4">
      <t>カイカン</t>
    </rPh>
    <rPh sb="4" eb="6">
      <t>ケンセツ</t>
    </rPh>
    <rPh sb="7" eb="8">
      <t>タイ</t>
    </rPh>
    <rPh sb="10" eb="12">
      <t>シエン</t>
    </rPh>
    <phoneticPr fontId="4"/>
  </si>
  <si>
    <t>自治会</t>
    <rPh sb="0" eb="3">
      <t>ジチカイ</t>
    </rPh>
    <phoneticPr fontId="4"/>
  </si>
  <si>
    <t>自治会館建設等補助金</t>
  </si>
  <si>
    <t>建築物の耐震化に対する支援</t>
    <rPh sb="0" eb="3">
      <t>ケンチクブツ</t>
    </rPh>
    <rPh sb="4" eb="6">
      <t>タイシン</t>
    </rPh>
    <rPh sb="6" eb="7">
      <t>カ</t>
    </rPh>
    <rPh sb="8" eb="9">
      <t>タイ</t>
    </rPh>
    <rPh sb="11" eb="13">
      <t>シエン</t>
    </rPh>
    <phoneticPr fontId="4"/>
  </si>
  <si>
    <t>既存民間建築物耐震診断補助金</t>
  </si>
  <si>
    <t>鉄道施設耐震補強工事に対する支援</t>
    <rPh sb="0" eb="2">
      <t>テツドウ</t>
    </rPh>
    <rPh sb="2" eb="4">
      <t>シセツ</t>
    </rPh>
    <rPh sb="4" eb="6">
      <t>タイシン</t>
    </rPh>
    <rPh sb="6" eb="8">
      <t>ホキョウ</t>
    </rPh>
    <rPh sb="8" eb="10">
      <t>コウジ</t>
    </rPh>
    <rPh sb="11" eb="12">
      <t>タイ</t>
    </rPh>
    <rPh sb="14" eb="16">
      <t>シエン</t>
    </rPh>
    <phoneticPr fontId="4"/>
  </si>
  <si>
    <t>鉄道事業者</t>
    <rPh sb="0" eb="2">
      <t>テツドウ</t>
    </rPh>
    <rPh sb="2" eb="4">
      <t>ジギョウ</t>
    </rPh>
    <rPh sb="4" eb="5">
      <t>シャ</t>
    </rPh>
    <phoneticPr fontId="4"/>
  </si>
  <si>
    <t>鉄道施設耐震対策補助金</t>
  </si>
  <si>
    <t>既存民間建築物耐震設計・改修補助金</t>
  </si>
  <si>
    <t>良好な街づくりに対する支援</t>
    <rPh sb="0" eb="2">
      <t>リョウコウ</t>
    </rPh>
    <rPh sb="3" eb="4">
      <t>マチ</t>
    </rPh>
    <rPh sb="8" eb="9">
      <t>タイ</t>
    </rPh>
    <rPh sb="11" eb="13">
      <t>シエン</t>
    </rPh>
    <phoneticPr fontId="4"/>
  </si>
  <si>
    <t>狭あい道路拡幅整備補助金</t>
  </si>
  <si>
    <t>病児保育施設整備に対する支援</t>
    <rPh sb="0" eb="2">
      <t>ビョウジ</t>
    </rPh>
    <rPh sb="2" eb="4">
      <t>ホイク</t>
    </rPh>
    <rPh sb="4" eb="6">
      <t>シセツ</t>
    </rPh>
    <rPh sb="6" eb="8">
      <t>セイビ</t>
    </rPh>
    <rPh sb="9" eb="10">
      <t>タイ</t>
    </rPh>
    <rPh sb="12" eb="14">
      <t>シエン</t>
    </rPh>
    <phoneticPr fontId="4"/>
  </si>
  <si>
    <t>病児保育施設整備事業者</t>
    <rPh sb="0" eb="2">
      <t>ビョウジ</t>
    </rPh>
    <rPh sb="2" eb="4">
      <t>ホイク</t>
    </rPh>
    <rPh sb="4" eb="6">
      <t>シセツ</t>
    </rPh>
    <rPh sb="6" eb="8">
      <t>セイビ</t>
    </rPh>
    <rPh sb="8" eb="10">
      <t>ジギョウ</t>
    </rPh>
    <rPh sb="10" eb="11">
      <t>シャ</t>
    </rPh>
    <phoneticPr fontId="4"/>
  </si>
  <si>
    <t>病児・病後児保育施設整備事業補助金</t>
  </si>
  <si>
    <t>土地区画整理事業組合</t>
    <rPh sb="0" eb="2">
      <t>トチ</t>
    </rPh>
    <rPh sb="2" eb="4">
      <t>クカク</t>
    </rPh>
    <rPh sb="4" eb="6">
      <t>セイリ</t>
    </rPh>
    <rPh sb="6" eb="8">
      <t>ジギョウ</t>
    </rPh>
    <rPh sb="8" eb="10">
      <t>クミアイ</t>
    </rPh>
    <phoneticPr fontId="4"/>
  </si>
  <si>
    <t>土地区画整理事業補助金</t>
  </si>
  <si>
    <t>守口市門真市消防組合</t>
  </si>
  <si>
    <t>守口市門真市消防組合負担金</t>
  </si>
  <si>
    <t>老朽木造建築物等除却補助金</t>
  </si>
  <si>
    <t>他団体への公共施設等整備補助金等</t>
    <phoneticPr fontId="4"/>
  </si>
  <si>
    <t>支出目的</t>
  </si>
  <si>
    <t>金額</t>
  </si>
  <si>
    <t>相手先</t>
  </si>
  <si>
    <t>名称</t>
  </si>
  <si>
    <t>(単位：円)</t>
    <rPh sb="4" eb="5">
      <t>エン</t>
    </rPh>
    <phoneticPr fontId="4"/>
  </si>
  <si>
    <t>補助金等の明細</t>
    <phoneticPr fontId="4"/>
  </si>
  <si>
    <t>都道府県等支出金</t>
  </si>
  <si>
    <t>国庫支出金</t>
  </si>
  <si>
    <t>経常的_x000D_
補助金</t>
  </si>
  <si>
    <t>資本的_x000D_
補助金</t>
  </si>
  <si>
    <t>国県等補助金</t>
  </si>
  <si>
    <t>税収等</t>
    <phoneticPr fontId="4"/>
  </si>
  <si>
    <t>全体会計</t>
    <rPh sb="0" eb="2">
      <t>ゼンタイ</t>
    </rPh>
    <phoneticPr fontId="4"/>
  </si>
  <si>
    <t>他会計繰入金</t>
    <rPh sb="0" eb="1">
      <t>タ</t>
    </rPh>
    <rPh sb="1" eb="3">
      <t>カイケイ</t>
    </rPh>
    <phoneticPr fontId="10"/>
  </si>
  <si>
    <t>全体会計相殺</t>
    <rPh sb="0" eb="2">
      <t>ゼンタイ</t>
    </rPh>
    <phoneticPr fontId="4"/>
  </si>
  <si>
    <t>工事負担金戻入</t>
  </si>
  <si>
    <t>受贈財産評価額長期前受金戻入</t>
  </si>
  <si>
    <t>他会計補助金</t>
  </si>
  <si>
    <t>水道事業特別会計</t>
    <phoneticPr fontId="4"/>
  </si>
  <si>
    <t>他会計負担金長期前受金戻入</t>
  </si>
  <si>
    <t>受益者負担金長期前受金戻入</t>
  </si>
  <si>
    <t>他会計負担金</t>
  </si>
  <si>
    <t>公共下水道事業会計</t>
    <rPh sb="0" eb="2">
      <t>コウキョウ</t>
    </rPh>
    <rPh sb="2" eb="3">
      <t>シタ</t>
    </rPh>
    <phoneticPr fontId="10"/>
  </si>
  <si>
    <t>他会計繰入金</t>
    <rPh sb="0" eb="3">
      <t>タカイケイ</t>
    </rPh>
    <phoneticPr fontId="10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</si>
  <si>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10"/>
  </si>
  <si>
    <t>後期高齢者医療保険料</t>
    <rPh sb="0" eb="4">
      <t>コウキコウレイ</t>
    </rPh>
    <rPh sb="4" eb="5">
      <t>シャ</t>
    </rPh>
    <rPh sb="5" eb="10">
      <t>イリョウホケンリョウ</t>
    </rPh>
    <phoneticPr fontId="10"/>
  </si>
  <si>
    <t>後期高齢者医療保険
特別会計</t>
    <phoneticPr fontId="4"/>
  </si>
  <si>
    <t>国民健康保険料</t>
    <rPh sb="0" eb="2">
      <t>コクミン</t>
    </rPh>
    <rPh sb="2" eb="4">
      <t>ケンコウ</t>
    </rPh>
    <rPh sb="4" eb="6">
      <t>ホケン</t>
    </rPh>
    <rPh sb="6" eb="7">
      <t>リョウ</t>
    </rPh>
    <phoneticPr fontId="10"/>
  </si>
  <si>
    <t>国民健康保険
特別会計</t>
    <phoneticPr fontId="4"/>
  </si>
  <si>
    <t>一般会計等</t>
    <rPh sb="0" eb="2">
      <t>イッパン</t>
    </rPh>
    <rPh sb="2" eb="4">
      <t>カイケイ</t>
    </rPh>
    <rPh sb="4" eb="5">
      <t>トウ</t>
    </rPh>
    <phoneticPr fontId="4"/>
  </si>
  <si>
    <t>一般会計等相殺</t>
    <phoneticPr fontId="4"/>
  </si>
  <si>
    <t>公共用地先行取得事業
特別会計</t>
    <phoneticPr fontId="4"/>
  </si>
  <si>
    <t>都市開発資金
特別会計</t>
    <phoneticPr fontId="4"/>
  </si>
  <si>
    <t>寄附金</t>
  </si>
  <si>
    <t>分担金及び負担金</t>
  </si>
  <si>
    <t>交通安全対策特別交付金</t>
  </si>
  <si>
    <t>地方交付税</t>
  </si>
  <si>
    <t>地方特例交付金</t>
  </si>
  <si>
    <t>環境性能割交付金</t>
    <rPh sb="0" eb="4">
      <t>カンキョウセイノウ</t>
    </rPh>
    <rPh sb="4" eb="5">
      <t>ワリ</t>
    </rPh>
    <phoneticPr fontId="10"/>
  </si>
  <si>
    <t>地方消費税交付金</t>
  </si>
  <si>
    <t>法人事業税交付金</t>
    <rPh sb="0" eb="2">
      <t>ホウジン</t>
    </rPh>
    <rPh sb="2" eb="5">
      <t>ジギョウゼイ</t>
    </rPh>
    <phoneticPr fontId="10"/>
  </si>
  <si>
    <t>株式等譲渡所得割交付金</t>
  </si>
  <si>
    <t>配当割交付金</t>
  </si>
  <si>
    <t>利子割交付金</t>
  </si>
  <si>
    <t>地方譲与税</t>
  </si>
  <si>
    <t>市税</t>
    <rPh sb="0" eb="1">
      <t>シ</t>
    </rPh>
    <rPh sb="1" eb="2">
      <t>ゼイ</t>
    </rPh>
    <phoneticPr fontId="10"/>
  </si>
  <si>
    <t>一般会計</t>
  </si>
  <si>
    <t>財源の内容</t>
  </si>
  <si>
    <t>会計</t>
  </si>
  <si>
    <t>財源の明細</t>
    <phoneticPr fontId="4"/>
  </si>
  <si>
    <t>貸付金・基金等の増加</t>
  </si>
  <si>
    <t>有形固定資産等の増加</t>
  </si>
  <si>
    <t>純行政コスト</t>
  </si>
  <si>
    <t>税収等</t>
  </si>
  <si>
    <t>地方債等</t>
  </si>
  <si>
    <t>内訳</t>
  </si>
  <si>
    <t>（単位：円）</t>
    <rPh sb="4" eb="5">
      <t>エン</t>
    </rPh>
    <phoneticPr fontId="4"/>
  </si>
  <si>
    <t>会計：全体会計</t>
    <rPh sb="3" eb="5">
      <t>ゼンタイ</t>
    </rPh>
    <phoneticPr fontId="4"/>
  </si>
  <si>
    <t>財源情報の明細</t>
  </si>
  <si>
    <t>要求払預金</t>
    <rPh sb="0" eb="3">
      <t>ヨウキュウバラ</t>
    </rPh>
    <rPh sb="3" eb="5">
      <t>ヨキン</t>
    </rPh>
    <phoneticPr fontId="4"/>
  </si>
  <si>
    <t>資金の明細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</si>
</sst>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5" x14ac:knownFonts="1"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3" fontId="0" fillId="0" borderId="0" xfId="0" applyNumberFormat="1"/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/>
    <xf numFmtId="176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/>
    <xf numFmtId="176" fontId="2" fillId="0" borderId="1" xfId="0" applyNumberFormat="1" applyFont="1" applyBorder="1" applyAlignment="1">
      <alignment horizontal="left" vertical="center"/>
    </xf>
    <xf numFmtId="3" fontId="7" fillId="0" borderId="0" xfId="0" applyNumberFormat="1" applyFont="1"/>
    <xf numFmtId="176" fontId="7" fillId="0" borderId="1" xfId="1" applyNumberFormat="1" applyFont="1" applyFill="1" applyBorder="1" applyAlignment="1">
      <alignment vertical="center"/>
    </xf>
    <xf numFmtId="38" fontId="7" fillId="0" borderId="2" xfId="1" applyFont="1" applyFill="1" applyBorder="1">
      <alignment vertical="center"/>
    </xf>
    <xf numFmtId="3" fontId="7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Fill="1" applyBorder="1">
      <alignment vertical="center"/>
    </xf>
    <xf numFmtId="3" fontId="7" fillId="0" borderId="1" xfId="0" applyNumberFormat="1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8" fontId="7" fillId="0" borderId="0" xfId="1" applyFont="1" applyBorder="1" applyAlignment="1">
      <alignment vertical="center"/>
    </xf>
    <xf numFmtId="38" fontId="7" fillId="0" borderId="0" xfId="1" applyFont="1" applyBorder="1">
      <alignment vertical="center"/>
    </xf>
    <xf numFmtId="3" fontId="7" fillId="0" borderId="0" xfId="0" applyNumberFormat="1" applyFont="1" applyAlignment="1">
      <alignment horizontal="center" vertical="center"/>
    </xf>
    <xf numFmtId="9" fontId="7" fillId="0" borderId="1" xfId="2" applyFont="1" applyFill="1" applyBorder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>
      <alignment vertical="center"/>
    </xf>
    <xf numFmtId="176" fontId="7" fillId="0" borderId="2" xfId="1" applyNumberFormat="1" applyFont="1" applyBorder="1">
      <alignment vertical="center"/>
    </xf>
    <xf numFmtId="176" fontId="7" fillId="0" borderId="1" xfId="1" applyNumberFormat="1" applyFont="1" applyBorder="1" applyAlignment="1">
      <alignment horizontal="right" vertical="center"/>
    </xf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3" fontId="7" fillId="0" borderId="0" xfId="0" applyNumberFormat="1" applyFont="1" applyAlignment="1">
      <alignment horizontal="right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1" applyNumberFormat="1" applyFont="1" applyFill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 indent="1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center"/>
    </xf>
    <xf numFmtId="0" fontId="7" fillId="0" borderId="0" xfId="0" applyFont="1"/>
    <xf numFmtId="38" fontId="7" fillId="0" borderId="0" xfId="0" applyNumberFormat="1" applyFont="1"/>
    <xf numFmtId="38" fontId="7" fillId="0" borderId="0" xfId="1" applyFont="1" applyAlignment="1"/>
    <xf numFmtId="176" fontId="9" fillId="0" borderId="1" xfId="1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right" vertical="center"/>
    </xf>
    <xf numFmtId="176" fontId="9" fillId="0" borderId="4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0" fontId="7" fillId="0" borderId="5" xfId="2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176" fontId="7" fillId="0" borderId="7" xfId="1" applyNumberFormat="1" applyFont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176" fontId="7" fillId="3" borderId="1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readingOrder="1"/>
    </xf>
    <xf numFmtId="0" fontId="0" fillId="0" borderId="5" xfId="0" applyBorder="1" applyAlignment="1">
      <alignment vertical="center" readingOrder="1"/>
    </xf>
    <xf numFmtId="0" fontId="7" fillId="0" borderId="7" xfId="0" applyFont="1" applyBorder="1" applyAlignment="1">
      <alignment vertical="center" readingOrder="1"/>
    </xf>
    <xf numFmtId="176" fontId="7" fillId="0" borderId="1" xfId="0" applyNumberFormat="1" applyFont="1" applyBorder="1" applyAlignment="1">
      <alignment vertical="center" readingOrder="1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readingOrder="1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right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&#36001;&#25919;G/R4/04&#20844;&#20250;&#35336;/01&#20844;&#20250;&#35336;/08&#20844;&#20250;&#35336;&#26989;&#21209;&#22996;&#35351;/04&#25104;&#26524;&#21697;/&#20196;&#21644;&#65298;&#24180;&#27770;&#31639;/2.&#38468;&#23646;&#26126;&#32048;&#26360;&#12487;&#12540;&#12479;/&#38468;&#23646;&#26126;&#32048;(&#20840;&#20307;&#20250;&#35336;)/1-(1)-&#9313;&#26377;&#24418;&#22266;&#23450;&#36039;&#29987;&#12395;&#20418;&#12427;&#34892;&#25919;&#30446;&#30340;&#21029;&#12398;&#26126;&#32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形固定資産に係る行政目的別の明細(出力)"/>
      <sheetName val="有形固定資産に係る行政目的別の明細 (水道・相殺)"/>
      <sheetName val="有形固定資産に係る行政目的別の明細(全体会計)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3"/>
  <sheetViews>
    <sheetView tabSelected="1" zoomScaleNormal="100" zoomScaleSheetLayoutView="85" workbookViewId="0">
      <selection sqref="A1:H1"/>
    </sheetView>
  </sheetViews>
  <sheetFormatPr defaultColWidth="8.875" defaultRowHeight="11.25" x14ac:dyDescent="0.15"/>
  <cols>
    <col min="1" max="1" width="16.25" style="6" bestFit="1" customWidth="1"/>
    <col min="2" max="8" width="15.875" style="6" customWidth="1"/>
    <col min="9" max="9" width="8.875" style="6"/>
    <col min="10" max="10" width="21.625" style="6" bestFit="1" customWidth="1"/>
    <col min="11" max="12" width="12.125" style="6" bestFit="1" customWidth="1"/>
    <col min="13" max="13" width="2.125" style="6" bestFit="1" customWidth="1"/>
    <col min="14" max="16384" width="8.875" style="6"/>
  </cols>
  <sheetData>
    <row r="1" spans="1:8" ht="21" x14ac:dyDescent="0.15">
      <c r="A1" s="8" t="s">
        <v>26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25</v>
      </c>
      <c r="B2" s="1"/>
      <c r="C2" s="1"/>
      <c r="D2" s="1"/>
      <c r="E2" s="1"/>
      <c r="F2" s="1"/>
      <c r="G2" s="1"/>
      <c r="H2" s="3" t="s">
        <v>24</v>
      </c>
    </row>
    <row r="3" spans="1:8" ht="13.5" x14ac:dyDescent="0.15">
      <c r="A3" s="1" t="s">
        <v>20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21</v>
      </c>
    </row>
    <row r="5" spans="1:8" ht="33.75" x14ac:dyDescent="0.15">
      <c r="A5" s="4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 x14ac:dyDescent="0.15">
      <c r="A6" s="5" t="s">
        <v>8</v>
      </c>
      <c r="B6" s="7">
        <v>162323157683</v>
      </c>
      <c r="C6" s="7">
        <v>5183183471</v>
      </c>
      <c r="D6" s="7">
        <v>2184685936</v>
      </c>
      <c r="E6" s="7">
        <v>165321655218</v>
      </c>
      <c r="F6" s="7">
        <v>52811569913</v>
      </c>
      <c r="G6" s="7">
        <v>1724103710</v>
      </c>
      <c r="H6" s="7">
        <v>112510085305</v>
      </c>
    </row>
    <row r="7" spans="1:8" x14ac:dyDescent="0.15">
      <c r="A7" s="5" t="s">
        <v>9</v>
      </c>
      <c r="B7" s="7">
        <v>74528281832</v>
      </c>
      <c r="C7" s="7">
        <v>793219048</v>
      </c>
      <c r="D7" s="7">
        <v>1904746576</v>
      </c>
      <c r="E7" s="7">
        <v>73416754304</v>
      </c>
      <c r="F7" s="7">
        <v>0</v>
      </c>
      <c r="G7" s="7">
        <v>0</v>
      </c>
      <c r="H7" s="7">
        <v>73416754304</v>
      </c>
    </row>
    <row r="8" spans="1:8" x14ac:dyDescent="0.15">
      <c r="A8" s="5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15">
      <c r="A9" s="5" t="s">
        <v>11</v>
      </c>
      <c r="B9" s="7">
        <v>71976229975</v>
      </c>
      <c r="C9" s="7">
        <v>503967660</v>
      </c>
      <c r="D9" s="7">
        <v>263059400</v>
      </c>
      <c r="E9" s="7">
        <v>72217138235</v>
      </c>
      <c r="F9" s="7">
        <v>40368940512</v>
      </c>
      <c r="G9" s="7">
        <v>1529371334</v>
      </c>
      <c r="H9" s="7">
        <v>31848197723</v>
      </c>
    </row>
    <row r="10" spans="1:8" x14ac:dyDescent="0.15">
      <c r="A10" s="5" t="s">
        <v>12</v>
      </c>
      <c r="B10" s="7">
        <v>14775769694</v>
      </c>
      <c r="C10" s="7">
        <v>3515083</v>
      </c>
      <c r="D10" s="7">
        <v>0</v>
      </c>
      <c r="E10" s="7">
        <v>14779284777</v>
      </c>
      <c r="F10" s="7">
        <v>12442452999</v>
      </c>
      <c r="G10" s="7">
        <v>194644175</v>
      </c>
      <c r="H10" s="7">
        <v>2336831778</v>
      </c>
    </row>
    <row r="11" spans="1:8" x14ac:dyDescent="0.15">
      <c r="A11" s="5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15">
      <c r="A12" s="5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15">
      <c r="A13" s="5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5" t="s">
        <v>23</v>
      </c>
      <c r="B14" s="7">
        <v>528152</v>
      </c>
      <c r="C14" s="7">
        <v>0</v>
      </c>
      <c r="D14" s="7">
        <v>0</v>
      </c>
      <c r="E14" s="7">
        <v>528152</v>
      </c>
      <c r="F14" s="7">
        <v>176402</v>
      </c>
      <c r="G14" s="7">
        <v>88201</v>
      </c>
      <c r="H14" s="7">
        <v>351750</v>
      </c>
    </row>
    <row r="15" spans="1:8" x14ac:dyDescent="0.15">
      <c r="A15" s="5" t="s">
        <v>16</v>
      </c>
      <c r="B15" s="7">
        <v>1042348030</v>
      </c>
      <c r="C15" s="7">
        <v>3882481680</v>
      </c>
      <c r="D15" s="7">
        <v>16879960</v>
      </c>
      <c r="E15" s="7">
        <v>4907949750</v>
      </c>
      <c r="F15" s="7">
        <v>0</v>
      </c>
      <c r="G15" s="7">
        <v>0</v>
      </c>
      <c r="H15" s="7">
        <v>4907949750</v>
      </c>
    </row>
    <row r="16" spans="1:8" x14ac:dyDescent="0.15">
      <c r="A16" s="5" t="s">
        <v>17</v>
      </c>
      <c r="B16" s="7">
        <v>149271328009</v>
      </c>
      <c r="C16" s="7">
        <v>3711252408</v>
      </c>
      <c r="D16" s="7">
        <v>794757500</v>
      </c>
      <c r="E16" s="7">
        <v>152187822917</v>
      </c>
      <c r="F16" s="7">
        <v>57953282357</v>
      </c>
      <c r="G16" s="7">
        <v>2456701067</v>
      </c>
      <c r="H16" s="7">
        <v>94234540560</v>
      </c>
    </row>
    <row r="17" spans="1:8" x14ac:dyDescent="0.15">
      <c r="A17" s="5" t="s">
        <v>9</v>
      </c>
      <c r="B17" s="7">
        <v>18751594241</v>
      </c>
      <c r="C17" s="7">
        <v>392295084</v>
      </c>
      <c r="D17" s="7">
        <v>0</v>
      </c>
      <c r="E17" s="7">
        <v>19143889325</v>
      </c>
      <c r="F17" s="7">
        <v>0</v>
      </c>
      <c r="G17" s="7">
        <v>0</v>
      </c>
      <c r="H17" s="7">
        <v>19143889325</v>
      </c>
    </row>
    <row r="18" spans="1:8" x14ac:dyDescent="0.15">
      <c r="A18" s="5" t="s">
        <v>11</v>
      </c>
      <c r="B18" s="7">
        <v>98005937802</v>
      </c>
      <c r="C18" s="7">
        <v>2183477772</v>
      </c>
      <c r="D18" s="7">
        <v>94349459</v>
      </c>
      <c r="E18" s="7">
        <v>100095066115</v>
      </c>
      <c r="F18" s="7">
        <v>40583679808</v>
      </c>
      <c r="G18" s="7">
        <v>1775982410</v>
      </c>
      <c r="H18" s="7">
        <v>59511386307</v>
      </c>
    </row>
    <row r="19" spans="1:8" x14ac:dyDescent="0.15">
      <c r="A19" s="5" t="s">
        <v>12</v>
      </c>
      <c r="B19" s="7">
        <v>31587042911</v>
      </c>
      <c r="C19" s="7">
        <v>514569510</v>
      </c>
      <c r="D19" s="7">
        <v>73955107</v>
      </c>
      <c r="E19" s="7">
        <v>32027657314</v>
      </c>
      <c r="F19" s="7">
        <v>17301667992</v>
      </c>
      <c r="G19" s="7">
        <v>678576256</v>
      </c>
      <c r="H19" s="7">
        <v>14725989322</v>
      </c>
    </row>
    <row r="20" spans="1:8" x14ac:dyDescent="0.15">
      <c r="A20" s="5" t="s">
        <v>22</v>
      </c>
      <c r="B20" s="7">
        <v>71932610</v>
      </c>
      <c r="C20" s="7">
        <v>0</v>
      </c>
      <c r="D20" s="7">
        <v>0</v>
      </c>
      <c r="E20" s="7">
        <v>71932610</v>
      </c>
      <c r="F20" s="7">
        <v>67934557</v>
      </c>
      <c r="G20" s="7">
        <v>2142401</v>
      </c>
      <c r="H20" s="7">
        <v>3998053</v>
      </c>
    </row>
    <row r="21" spans="1:8" x14ac:dyDescent="0.15">
      <c r="A21" s="5" t="s">
        <v>16</v>
      </c>
      <c r="B21" s="7">
        <v>854820445</v>
      </c>
      <c r="C21" s="7">
        <v>620910042</v>
      </c>
      <c r="D21" s="7">
        <v>626452934</v>
      </c>
      <c r="E21" s="7">
        <v>849277553</v>
      </c>
      <c r="F21" s="7">
        <v>0</v>
      </c>
      <c r="G21" s="7">
        <v>0</v>
      </c>
      <c r="H21" s="7">
        <v>849277553</v>
      </c>
    </row>
    <row r="22" spans="1:8" x14ac:dyDescent="0.15">
      <c r="A22" s="5" t="s">
        <v>18</v>
      </c>
      <c r="B22" s="7">
        <v>3602979098</v>
      </c>
      <c r="C22" s="7">
        <v>431340329</v>
      </c>
      <c r="D22" s="7">
        <v>64441915</v>
      </c>
      <c r="E22" s="7">
        <v>3969877512</v>
      </c>
      <c r="F22" s="7">
        <v>2893074375</v>
      </c>
      <c r="G22" s="7">
        <v>144186765</v>
      </c>
      <c r="H22" s="7">
        <v>1076803137</v>
      </c>
    </row>
    <row r="23" spans="1:8" x14ac:dyDescent="0.15">
      <c r="A23" s="5" t="s">
        <v>19</v>
      </c>
      <c r="B23" s="7">
        <v>315197464790</v>
      </c>
      <c r="C23" s="7">
        <v>9325776208</v>
      </c>
      <c r="D23" s="7">
        <v>3043885351</v>
      </c>
      <c r="E23" s="7">
        <v>321479355647</v>
      </c>
      <c r="F23" s="7">
        <v>113657926645</v>
      </c>
      <c r="G23" s="7">
        <v>4324991542</v>
      </c>
      <c r="H23" s="7">
        <v>207821429002</v>
      </c>
    </row>
  </sheetData>
  <mergeCells count="1">
    <mergeCell ref="A1:H1"/>
  </mergeCells>
  <phoneticPr fontId="4"/>
  <printOptions horizontalCentered="1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2D26-89D6-4F94-97A5-D23CC883535E}">
  <dimension ref="A1:F9"/>
  <sheetViews>
    <sheetView workbookViewId="0"/>
  </sheetViews>
  <sheetFormatPr defaultColWidth="8.875" defaultRowHeight="11.25" x14ac:dyDescent="0.15"/>
  <cols>
    <col min="1" max="1" width="18.875" style="11" customWidth="1"/>
    <col min="2" max="6" width="20.875" style="11" customWidth="1"/>
    <col min="7" max="7" width="10.125" style="11" bestFit="1" customWidth="1"/>
    <col min="8" max="8" width="9.75" style="11" bestFit="1" customWidth="1"/>
    <col min="9" max="9" width="9.5" style="11" bestFit="1" customWidth="1"/>
    <col min="10" max="13" width="8.875" style="11"/>
    <col min="14" max="15" width="10.25" style="11" bestFit="1" customWidth="1"/>
    <col min="16" max="16384" width="8.875" style="11"/>
  </cols>
  <sheetData>
    <row r="1" spans="1:6" ht="21" x14ac:dyDescent="0.2">
      <c r="A1" s="30" t="s">
        <v>188</v>
      </c>
    </row>
    <row r="2" spans="1:6" ht="13.5" x14ac:dyDescent="0.15">
      <c r="A2" s="29" t="s">
        <v>77</v>
      </c>
    </row>
    <row r="3" spans="1:6" ht="13.5" x14ac:dyDescent="0.15">
      <c r="A3" s="29" t="s">
        <v>76</v>
      </c>
    </row>
    <row r="4" spans="1:6" ht="13.5" x14ac:dyDescent="0.15">
      <c r="A4" s="11" t="s">
        <v>75</v>
      </c>
      <c r="F4" s="19" t="s">
        <v>60</v>
      </c>
    </row>
    <row r="5" spans="1:6" ht="22.5" customHeight="1" x14ac:dyDescent="0.15">
      <c r="A5" s="68" t="s">
        <v>0</v>
      </c>
      <c r="B5" s="68" t="s">
        <v>187</v>
      </c>
      <c r="C5" s="68" t="s">
        <v>186</v>
      </c>
      <c r="D5" s="68" t="s">
        <v>185</v>
      </c>
      <c r="E5" s="68"/>
      <c r="F5" s="68" t="s">
        <v>184</v>
      </c>
    </row>
    <row r="6" spans="1:6" ht="22.5" customHeight="1" x14ac:dyDescent="0.15">
      <c r="A6" s="68"/>
      <c r="B6" s="68"/>
      <c r="C6" s="68"/>
      <c r="D6" s="18" t="s">
        <v>183</v>
      </c>
      <c r="E6" s="18" t="s">
        <v>94</v>
      </c>
      <c r="F6" s="68"/>
    </row>
    <row r="7" spans="1:6" ht="18" customHeight="1" x14ac:dyDescent="0.15">
      <c r="A7" s="16" t="s">
        <v>182</v>
      </c>
      <c r="B7" s="39">
        <v>5114567253</v>
      </c>
      <c r="C7" s="39">
        <v>341776883</v>
      </c>
      <c r="D7" s="39">
        <v>306378127</v>
      </c>
      <c r="E7" s="39">
        <v>0</v>
      </c>
      <c r="F7" s="39">
        <v>5149966009</v>
      </c>
    </row>
    <row r="8" spans="1:6" ht="18" customHeight="1" x14ac:dyDescent="0.15">
      <c r="A8" s="16" t="s">
        <v>181</v>
      </c>
      <c r="B8" s="39">
        <v>569473147</v>
      </c>
      <c r="C8" s="39">
        <v>536128108</v>
      </c>
      <c r="D8" s="12">
        <v>554332153</v>
      </c>
      <c r="E8" s="39">
        <v>0</v>
      </c>
      <c r="F8" s="39">
        <v>551269102</v>
      </c>
    </row>
    <row r="9" spans="1:6" ht="18" customHeight="1" x14ac:dyDescent="0.15">
      <c r="A9" s="14" t="s">
        <v>19</v>
      </c>
      <c r="B9" s="12">
        <f>SUM(B7:B8)</f>
        <v>5684040400</v>
      </c>
      <c r="C9" s="12">
        <f>SUM(C7:C8)</f>
        <v>877904991</v>
      </c>
      <c r="D9" s="12">
        <f>SUM(D7:D8)</f>
        <v>860710280</v>
      </c>
      <c r="E9" s="12">
        <f>SUM(E7:E8)</f>
        <v>0</v>
      </c>
      <c r="F9" s="12">
        <f>SUM(F7:F8)</f>
        <v>5701235111</v>
      </c>
    </row>
  </sheetData>
  <mergeCells count="5">
    <mergeCell ref="A5:A6"/>
    <mergeCell ref="B5:B6"/>
    <mergeCell ref="C5:C6"/>
    <mergeCell ref="F5:F6"/>
    <mergeCell ref="D5:E5"/>
  </mergeCells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F52B-CF23-4DA2-8A33-742642389EB8}">
  <sheetPr>
    <pageSetUpPr fitToPage="1"/>
  </sheetPr>
  <dimension ref="A1:E28"/>
  <sheetViews>
    <sheetView zoomScaleNormal="100" workbookViewId="0"/>
  </sheetViews>
  <sheetFormatPr defaultColWidth="8.875" defaultRowHeight="11.25" x14ac:dyDescent="0.15"/>
  <cols>
    <col min="1" max="1" width="28.625" style="6" customWidth="1"/>
    <col min="2" max="2" width="28.5" style="6" bestFit="1" customWidth="1"/>
    <col min="3" max="3" width="24.25" style="6" bestFit="1" customWidth="1"/>
    <col min="4" max="4" width="13" style="6" bestFit="1" customWidth="1"/>
    <col min="5" max="5" width="33.875" style="6" bestFit="1" customWidth="1"/>
    <col min="6" max="7" width="10.125" style="6" bestFit="1" customWidth="1"/>
    <col min="8" max="16384" width="8.875" style="6"/>
  </cols>
  <sheetData>
    <row r="1" spans="1:5" ht="21" x14ac:dyDescent="0.2">
      <c r="A1" s="79" t="s">
        <v>238</v>
      </c>
    </row>
    <row r="2" spans="1:5" ht="13.5" x14ac:dyDescent="0.15">
      <c r="A2" s="1" t="s">
        <v>77</v>
      </c>
    </row>
    <row r="3" spans="1:5" ht="13.5" x14ac:dyDescent="0.15">
      <c r="A3" s="1" t="s">
        <v>76</v>
      </c>
    </row>
    <row r="4" spans="1:5" ht="13.5" customHeight="1" x14ac:dyDescent="0.15">
      <c r="A4" s="6" t="s">
        <v>158</v>
      </c>
      <c r="E4" s="3" t="s">
        <v>237</v>
      </c>
    </row>
    <row r="5" spans="1:5" ht="22.5" customHeight="1" x14ac:dyDescent="0.15">
      <c r="A5" s="77" t="s">
        <v>0</v>
      </c>
      <c r="B5" s="77" t="s">
        <v>236</v>
      </c>
      <c r="C5" s="77" t="s">
        <v>235</v>
      </c>
      <c r="D5" s="78" t="s">
        <v>234</v>
      </c>
      <c r="E5" s="77" t="s">
        <v>233</v>
      </c>
    </row>
    <row r="6" spans="1:5" ht="18" customHeight="1" x14ac:dyDescent="0.15">
      <c r="A6" s="76" t="s">
        <v>232</v>
      </c>
      <c r="B6" s="73" t="s">
        <v>231</v>
      </c>
      <c r="C6" s="73" t="s">
        <v>211</v>
      </c>
      <c r="D6" s="7">
        <v>169617000</v>
      </c>
      <c r="E6" s="73" t="s">
        <v>222</v>
      </c>
    </row>
    <row r="7" spans="1:5" ht="18" customHeight="1" x14ac:dyDescent="0.15">
      <c r="A7" s="76"/>
      <c r="B7" s="73" t="s">
        <v>230</v>
      </c>
      <c r="C7" s="73" t="s">
        <v>229</v>
      </c>
      <c r="D7" s="7">
        <v>128621000</v>
      </c>
      <c r="E7" s="73" t="s">
        <v>205</v>
      </c>
    </row>
    <row r="8" spans="1:5" ht="18" customHeight="1" x14ac:dyDescent="0.15">
      <c r="A8" s="76"/>
      <c r="B8" s="73" t="s">
        <v>228</v>
      </c>
      <c r="C8" s="73" t="s">
        <v>227</v>
      </c>
      <c r="D8" s="7">
        <v>114712000</v>
      </c>
      <c r="E8" s="73" t="s">
        <v>222</v>
      </c>
    </row>
    <row r="9" spans="1:5" ht="18" customHeight="1" x14ac:dyDescent="0.15">
      <c r="A9" s="76"/>
      <c r="B9" s="73" t="s">
        <v>226</v>
      </c>
      <c r="C9" s="73" t="s">
        <v>225</v>
      </c>
      <c r="D9" s="7">
        <v>18889000</v>
      </c>
      <c r="E9" s="73" t="s">
        <v>224</v>
      </c>
    </row>
    <row r="10" spans="1:5" ht="18" customHeight="1" x14ac:dyDescent="0.15">
      <c r="A10" s="76"/>
      <c r="B10" s="73" t="s">
        <v>223</v>
      </c>
      <c r="C10" s="73" t="s">
        <v>211</v>
      </c>
      <c r="D10" s="7">
        <v>2409000</v>
      </c>
      <c r="E10" s="73" t="s">
        <v>222</v>
      </c>
    </row>
    <row r="11" spans="1:5" ht="18" customHeight="1" x14ac:dyDescent="0.15">
      <c r="A11" s="76"/>
      <c r="B11" s="73" t="s">
        <v>221</v>
      </c>
      <c r="C11" s="73" t="s">
        <v>211</v>
      </c>
      <c r="D11" s="7">
        <v>1774000</v>
      </c>
      <c r="E11" s="73" t="s">
        <v>216</v>
      </c>
    </row>
    <row r="12" spans="1:5" ht="18" customHeight="1" x14ac:dyDescent="0.15">
      <c r="A12" s="76"/>
      <c r="B12" s="73" t="s">
        <v>220</v>
      </c>
      <c r="C12" s="73" t="s">
        <v>219</v>
      </c>
      <c r="D12" s="7">
        <v>1333000</v>
      </c>
      <c r="E12" s="73" t="s">
        <v>218</v>
      </c>
    </row>
    <row r="13" spans="1:5" ht="18" customHeight="1" x14ac:dyDescent="0.15">
      <c r="A13" s="76"/>
      <c r="B13" s="73" t="s">
        <v>217</v>
      </c>
      <c r="C13" s="73" t="s">
        <v>211</v>
      </c>
      <c r="D13" s="7">
        <v>1294000</v>
      </c>
      <c r="E13" s="73" t="s">
        <v>216</v>
      </c>
    </row>
    <row r="14" spans="1:5" ht="18" customHeight="1" x14ac:dyDescent="0.15">
      <c r="A14" s="76"/>
      <c r="B14" s="73" t="s">
        <v>215</v>
      </c>
      <c r="C14" s="73" t="s">
        <v>214</v>
      </c>
      <c r="D14" s="7">
        <v>1000000</v>
      </c>
      <c r="E14" s="73" t="s">
        <v>213</v>
      </c>
    </row>
    <row r="15" spans="1:5" ht="18" customHeight="1" x14ac:dyDescent="0.15">
      <c r="A15" s="76"/>
      <c r="B15" s="73" t="s">
        <v>212</v>
      </c>
      <c r="C15" s="73" t="s">
        <v>211</v>
      </c>
      <c r="D15" s="7">
        <v>1000000</v>
      </c>
      <c r="E15" s="73" t="s">
        <v>210</v>
      </c>
    </row>
    <row r="16" spans="1:5" ht="18" customHeight="1" x14ac:dyDescent="0.15">
      <c r="A16" s="76"/>
      <c r="B16" s="73" t="s">
        <v>209</v>
      </c>
      <c r="C16" s="73" t="s">
        <v>208</v>
      </c>
      <c r="D16" s="7">
        <v>454000</v>
      </c>
      <c r="E16" s="73" t="s">
        <v>205</v>
      </c>
    </row>
    <row r="17" spans="1:5" ht="18" customHeight="1" x14ac:dyDescent="0.15">
      <c r="A17" s="76"/>
      <c r="B17" s="73" t="s">
        <v>207</v>
      </c>
      <c r="C17" s="73" t="s">
        <v>206</v>
      </c>
      <c r="D17" s="7">
        <v>45000</v>
      </c>
      <c r="E17" s="73" t="s">
        <v>205</v>
      </c>
    </row>
    <row r="18" spans="1:5" ht="18" customHeight="1" x14ac:dyDescent="0.15">
      <c r="A18" s="75"/>
      <c r="B18" s="70" t="s">
        <v>189</v>
      </c>
      <c r="C18" s="69"/>
      <c r="D18" s="71">
        <f>SUM(D6:D17)</f>
        <v>441148000</v>
      </c>
      <c r="E18" s="69"/>
    </row>
    <row r="19" spans="1:5" ht="18" customHeight="1" x14ac:dyDescent="0.15">
      <c r="A19" s="74" t="s">
        <v>204</v>
      </c>
      <c r="B19" s="73" t="s">
        <v>203</v>
      </c>
      <c r="C19" s="73" t="s">
        <v>202</v>
      </c>
      <c r="D19" s="7">
        <v>2045094000</v>
      </c>
      <c r="E19" s="73" t="s">
        <v>191</v>
      </c>
    </row>
    <row r="20" spans="1:5" ht="18" customHeight="1" x14ac:dyDescent="0.15">
      <c r="A20" s="74"/>
      <c r="B20" s="73" t="s">
        <v>201</v>
      </c>
      <c r="C20" s="73" t="s">
        <v>200</v>
      </c>
      <c r="D20" s="7">
        <v>1537583000</v>
      </c>
      <c r="E20" s="73" t="s">
        <v>191</v>
      </c>
    </row>
    <row r="21" spans="1:5" ht="18" customHeight="1" x14ac:dyDescent="0.15">
      <c r="A21" s="74"/>
      <c r="B21" s="73" t="s">
        <v>199</v>
      </c>
      <c r="C21" s="73" t="s">
        <v>198</v>
      </c>
      <c r="D21" s="7">
        <v>1365541230</v>
      </c>
      <c r="E21" s="73" t="s">
        <v>191</v>
      </c>
    </row>
    <row r="22" spans="1:5" ht="18" customHeight="1" x14ac:dyDescent="0.15">
      <c r="A22" s="74"/>
      <c r="B22" s="73" t="s">
        <v>197</v>
      </c>
      <c r="C22" s="73" t="s">
        <v>196</v>
      </c>
      <c r="D22" s="7">
        <v>16673388</v>
      </c>
      <c r="E22" s="73" t="s">
        <v>191</v>
      </c>
    </row>
    <row r="23" spans="1:5" ht="18" customHeight="1" x14ac:dyDescent="0.15">
      <c r="A23" s="74"/>
      <c r="B23" s="73" t="s">
        <v>195</v>
      </c>
      <c r="C23" s="73" t="s">
        <v>194</v>
      </c>
      <c r="D23" s="7">
        <v>16623000</v>
      </c>
      <c r="E23" s="73" t="s">
        <v>191</v>
      </c>
    </row>
    <row r="24" spans="1:5" ht="18" customHeight="1" x14ac:dyDescent="0.15">
      <c r="A24" s="74"/>
      <c r="B24" s="73" t="s">
        <v>193</v>
      </c>
      <c r="C24" s="73" t="s">
        <v>192</v>
      </c>
      <c r="D24" s="7">
        <v>2427000</v>
      </c>
      <c r="E24" s="73" t="s">
        <v>191</v>
      </c>
    </row>
    <row r="25" spans="1:5" ht="18" customHeight="1" x14ac:dyDescent="0.15">
      <c r="A25" s="74"/>
      <c r="B25" s="73" t="s">
        <v>190</v>
      </c>
      <c r="C25" s="73"/>
      <c r="D25" s="71">
        <f>D26-D19-D20-D21-D22-D23-D24</f>
        <v>30157944406</v>
      </c>
      <c r="E25" s="73"/>
    </row>
    <row r="26" spans="1:5" ht="18" customHeight="1" x14ac:dyDescent="0.15">
      <c r="A26" s="72"/>
      <c r="B26" s="70" t="s">
        <v>189</v>
      </c>
      <c r="C26" s="69"/>
      <c r="D26" s="71">
        <f>D27-D18</f>
        <v>35141886024</v>
      </c>
      <c r="E26" s="69"/>
    </row>
    <row r="27" spans="1:5" ht="18" customHeight="1" x14ac:dyDescent="0.15">
      <c r="A27" s="70" t="s">
        <v>19</v>
      </c>
      <c r="B27" s="69"/>
      <c r="C27" s="69"/>
      <c r="D27" s="7">
        <v>35583034024</v>
      </c>
      <c r="E27" s="69"/>
    </row>
    <row r="28" spans="1:5" ht="13.5" customHeight="1" x14ac:dyDescent="0.15"/>
  </sheetData>
  <mergeCells count="2">
    <mergeCell ref="A6:A18"/>
    <mergeCell ref="A19:A26"/>
  </mergeCells>
  <phoneticPr fontId="4"/>
  <printOptions horizontalCentered="1"/>
  <pageMargins left="0.39370078740157483" right="0.39370078740157483" top="1.9685039370078741" bottom="0.39370078740157483" header="0.19685039370078741" footer="0.19685039370078741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DD1D-29FF-4F06-8B53-929B52778904}">
  <sheetPr>
    <pageSetUpPr fitToPage="1"/>
  </sheetPr>
  <dimension ref="A1:E136"/>
  <sheetViews>
    <sheetView zoomScale="85" zoomScaleNormal="85" zoomScaleSheetLayoutView="85" workbookViewId="0"/>
  </sheetViews>
  <sheetFormatPr defaultColWidth="8.875" defaultRowHeight="11.25" x14ac:dyDescent="0.15"/>
  <cols>
    <col min="1" max="1" width="28.875" style="11" customWidth="1"/>
    <col min="2" max="3" width="24.875" style="11" customWidth="1"/>
    <col min="4" max="4" width="13.875" style="11" bestFit="1" customWidth="1"/>
    <col min="5" max="5" width="24.875" style="11" customWidth="1"/>
    <col min="6" max="7" width="10.75" style="11" bestFit="1" customWidth="1"/>
    <col min="8" max="16384" width="8.875" style="11"/>
  </cols>
  <sheetData>
    <row r="1" spans="1:5" ht="21" x14ac:dyDescent="0.2">
      <c r="A1" s="30" t="s">
        <v>282</v>
      </c>
    </row>
    <row r="2" spans="1:5" ht="13.5" x14ac:dyDescent="0.15">
      <c r="A2" s="29" t="s">
        <v>77</v>
      </c>
    </row>
    <row r="3" spans="1:5" ht="13.5" x14ac:dyDescent="0.15">
      <c r="A3" s="29" t="s">
        <v>76</v>
      </c>
    </row>
    <row r="4" spans="1:5" ht="13.5" x14ac:dyDescent="0.15">
      <c r="A4" s="11" t="s">
        <v>158</v>
      </c>
      <c r="E4" s="19" t="s">
        <v>60</v>
      </c>
    </row>
    <row r="5" spans="1:5" ht="22.5" customHeight="1" x14ac:dyDescent="0.15">
      <c r="A5" s="18" t="s">
        <v>281</v>
      </c>
      <c r="B5" s="18" t="s">
        <v>0</v>
      </c>
      <c r="C5" s="104" t="s">
        <v>280</v>
      </c>
      <c r="D5" s="103"/>
      <c r="E5" s="18" t="s">
        <v>234</v>
      </c>
    </row>
    <row r="6" spans="1:5" ht="18" customHeight="1" x14ac:dyDescent="0.15">
      <c r="A6" s="88" t="s">
        <v>279</v>
      </c>
      <c r="B6" s="88" t="s">
        <v>244</v>
      </c>
      <c r="C6" s="93" t="s">
        <v>278</v>
      </c>
      <c r="D6" s="92"/>
      <c r="E6" s="94">
        <v>18289031306</v>
      </c>
    </row>
    <row r="7" spans="1:5" ht="18" customHeight="1" x14ac:dyDescent="0.15">
      <c r="A7" s="88"/>
      <c r="B7" s="88"/>
      <c r="C7" s="93" t="s">
        <v>277</v>
      </c>
      <c r="D7" s="92"/>
      <c r="E7" s="94">
        <v>185320000</v>
      </c>
    </row>
    <row r="8" spans="1:5" ht="18" customHeight="1" x14ac:dyDescent="0.15">
      <c r="A8" s="88"/>
      <c r="B8" s="88"/>
      <c r="C8" s="93" t="s">
        <v>276</v>
      </c>
      <c r="D8" s="92"/>
      <c r="E8" s="94">
        <v>19564000</v>
      </c>
    </row>
    <row r="9" spans="1:5" ht="18" customHeight="1" x14ac:dyDescent="0.15">
      <c r="A9" s="88"/>
      <c r="B9" s="88"/>
      <c r="C9" s="93" t="s">
        <v>275</v>
      </c>
      <c r="D9" s="92"/>
      <c r="E9" s="94">
        <v>83001000</v>
      </c>
    </row>
    <row r="10" spans="1:5" ht="18" customHeight="1" x14ac:dyDescent="0.15">
      <c r="A10" s="88"/>
      <c r="B10" s="88"/>
      <c r="C10" s="93" t="s">
        <v>274</v>
      </c>
      <c r="D10" s="92"/>
      <c r="E10" s="94">
        <v>94213000</v>
      </c>
    </row>
    <row r="11" spans="1:5" ht="18" customHeight="1" x14ac:dyDescent="0.15">
      <c r="A11" s="88"/>
      <c r="B11" s="88"/>
      <c r="C11" s="93" t="s">
        <v>273</v>
      </c>
      <c r="D11" s="92"/>
      <c r="E11" s="94">
        <v>121397000</v>
      </c>
    </row>
    <row r="12" spans="1:5" ht="18" customHeight="1" x14ac:dyDescent="0.15">
      <c r="A12" s="88"/>
      <c r="B12" s="88"/>
      <c r="C12" s="93" t="s">
        <v>272</v>
      </c>
      <c r="D12" s="92"/>
      <c r="E12" s="94">
        <v>2746742000</v>
      </c>
    </row>
    <row r="13" spans="1:5" ht="18" customHeight="1" x14ac:dyDescent="0.15">
      <c r="A13" s="88"/>
      <c r="B13" s="88"/>
      <c r="C13" s="93" t="s">
        <v>271</v>
      </c>
      <c r="D13" s="92"/>
      <c r="E13" s="94">
        <v>31714347</v>
      </c>
    </row>
    <row r="14" spans="1:5" ht="18" customHeight="1" x14ac:dyDescent="0.15">
      <c r="A14" s="88"/>
      <c r="B14" s="88"/>
      <c r="C14" s="93" t="s">
        <v>270</v>
      </c>
      <c r="D14" s="92"/>
      <c r="E14" s="94">
        <v>105580000</v>
      </c>
    </row>
    <row r="15" spans="1:5" ht="18" customHeight="1" x14ac:dyDescent="0.15">
      <c r="A15" s="88"/>
      <c r="B15" s="88"/>
      <c r="C15" s="93" t="s">
        <v>269</v>
      </c>
      <c r="D15" s="92"/>
      <c r="E15" s="94">
        <v>6539891000</v>
      </c>
    </row>
    <row r="16" spans="1:5" ht="18" customHeight="1" x14ac:dyDescent="0.15">
      <c r="A16" s="88"/>
      <c r="B16" s="88"/>
      <c r="C16" s="93" t="s">
        <v>268</v>
      </c>
      <c r="D16" s="92"/>
      <c r="E16" s="94">
        <v>18364000</v>
      </c>
    </row>
    <row r="17" spans="1:5" ht="18" customHeight="1" x14ac:dyDescent="0.15">
      <c r="A17" s="88"/>
      <c r="B17" s="88"/>
      <c r="C17" s="93" t="s">
        <v>267</v>
      </c>
      <c r="D17" s="92"/>
      <c r="E17" s="94">
        <v>57989961</v>
      </c>
    </row>
    <row r="18" spans="1:5" ht="18" customHeight="1" x14ac:dyDescent="0.15">
      <c r="A18" s="88"/>
      <c r="B18" s="88"/>
      <c r="C18" s="93" t="s">
        <v>266</v>
      </c>
      <c r="D18" s="92"/>
      <c r="E18" s="94">
        <v>409550881</v>
      </c>
    </row>
    <row r="19" spans="1:5" ht="18" customHeight="1" x14ac:dyDescent="0.15">
      <c r="A19" s="88"/>
      <c r="B19" s="88"/>
      <c r="C19" s="86" t="s">
        <v>101</v>
      </c>
      <c r="D19" s="85"/>
      <c r="E19" s="80">
        <f>SUM(E6:E18)</f>
        <v>28702358495</v>
      </c>
    </row>
    <row r="20" spans="1:5" ht="18" customHeight="1" x14ac:dyDescent="0.15">
      <c r="A20" s="88"/>
      <c r="B20" s="88" t="s">
        <v>243</v>
      </c>
      <c r="C20" s="90" t="s">
        <v>242</v>
      </c>
      <c r="D20" s="16" t="s">
        <v>240</v>
      </c>
      <c r="E20" s="37">
        <v>2300598004</v>
      </c>
    </row>
    <row r="21" spans="1:5" ht="18" customHeight="1" x14ac:dyDescent="0.15">
      <c r="A21" s="88"/>
      <c r="B21" s="88"/>
      <c r="C21" s="88"/>
      <c r="D21" s="16" t="s">
        <v>239</v>
      </c>
      <c r="E21" s="37">
        <v>488011919</v>
      </c>
    </row>
    <row r="22" spans="1:5" ht="18" customHeight="1" x14ac:dyDescent="0.15">
      <c r="A22" s="88"/>
      <c r="B22" s="88"/>
      <c r="C22" s="88"/>
      <c r="D22" s="87" t="s">
        <v>189</v>
      </c>
      <c r="E22" s="80">
        <f>SUM(E20:E21)</f>
        <v>2788609923</v>
      </c>
    </row>
    <row r="23" spans="1:5" ht="18" customHeight="1" x14ac:dyDescent="0.15">
      <c r="A23" s="88"/>
      <c r="B23" s="88"/>
      <c r="C23" s="90" t="s">
        <v>241</v>
      </c>
      <c r="D23" s="16" t="s">
        <v>240</v>
      </c>
      <c r="E23" s="37">
        <v>28527764542</v>
      </c>
    </row>
    <row r="24" spans="1:5" ht="18" customHeight="1" x14ac:dyDescent="0.15">
      <c r="A24" s="88"/>
      <c r="B24" s="88"/>
      <c r="C24" s="88"/>
      <c r="D24" s="16" t="s">
        <v>239</v>
      </c>
      <c r="E24" s="37">
        <v>4093152939</v>
      </c>
    </row>
    <row r="25" spans="1:5" ht="18" customHeight="1" x14ac:dyDescent="0.15">
      <c r="A25" s="88"/>
      <c r="B25" s="88"/>
      <c r="C25" s="88"/>
      <c r="D25" s="87" t="s">
        <v>189</v>
      </c>
      <c r="E25" s="80">
        <f>SUM(E23:E24)</f>
        <v>32620917481</v>
      </c>
    </row>
    <row r="26" spans="1:5" ht="18" customHeight="1" x14ac:dyDescent="0.15">
      <c r="A26" s="84"/>
      <c r="B26" s="84"/>
      <c r="C26" s="86" t="s">
        <v>101</v>
      </c>
      <c r="D26" s="85"/>
      <c r="E26" s="80">
        <f>SUM(E22,E25)</f>
        <v>35409527404</v>
      </c>
    </row>
    <row r="27" spans="1:5" ht="18" customHeight="1" x14ac:dyDescent="0.15">
      <c r="A27" s="84"/>
      <c r="B27" s="83" t="s">
        <v>19</v>
      </c>
      <c r="C27" s="82"/>
      <c r="D27" s="81"/>
      <c r="E27" s="80">
        <f>SUM(E19,E26)</f>
        <v>64111885899</v>
      </c>
    </row>
    <row r="28" spans="1:5" ht="18" customHeight="1" x14ac:dyDescent="0.15">
      <c r="A28" s="90" t="s">
        <v>265</v>
      </c>
      <c r="B28" s="88" t="s">
        <v>244</v>
      </c>
      <c r="C28" s="93" t="s">
        <v>246</v>
      </c>
      <c r="D28" s="92"/>
      <c r="E28" s="94">
        <v>401825</v>
      </c>
    </row>
    <row r="29" spans="1:5" ht="18" customHeight="1" x14ac:dyDescent="0.15">
      <c r="A29" s="88"/>
      <c r="B29" s="88"/>
      <c r="C29" s="86" t="s">
        <v>101</v>
      </c>
      <c r="D29" s="85"/>
      <c r="E29" s="80">
        <f>SUM(E28:E28)</f>
        <v>401825</v>
      </c>
    </row>
    <row r="30" spans="1:5" ht="18" customHeight="1" x14ac:dyDescent="0.15">
      <c r="A30" s="88"/>
      <c r="B30" s="88" t="s">
        <v>243</v>
      </c>
      <c r="C30" s="90" t="s">
        <v>242</v>
      </c>
      <c r="D30" s="16" t="s">
        <v>240</v>
      </c>
      <c r="E30" s="37">
        <v>0</v>
      </c>
    </row>
    <row r="31" spans="1:5" ht="18" customHeight="1" x14ac:dyDescent="0.15">
      <c r="A31" s="88"/>
      <c r="B31" s="88"/>
      <c r="C31" s="88"/>
      <c r="D31" s="16" t="s">
        <v>239</v>
      </c>
      <c r="E31" s="37">
        <v>0</v>
      </c>
    </row>
    <row r="32" spans="1:5" ht="18" customHeight="1" x14ac:dyDescent="0.15">
      <c r="A32" s="88"/>
      <c r="B32" s="88"/>
      <c r="C32" s="88"/>
      <c r="D32" s="87" t="s">
        <v>189</v>
      </c>
      <c r="E32" s="80">
        <f>SUM(E30:E31)</f>
        <v>0</v>
      </c>
    </row>
    <row r="33" spans="1:5" ht="18" customHeight="1" x14ac:dyDescent="0.15">
      <c r="A33" s="88"/>
      <c r="B33" s="88"/>
      <c r="C33" s="90" t="s">
        <v>241</v>
      </c>
      <c r="D33" s="16" t="s">
        <v>240</v>
      </c>
      <c r="E33" s="37">
        <v>0</v>
      </c>
    </row>
    <row r="34" spans="1:5" ht="18" customHeight="1" x14ac:dyDescent="0.15">
      <c r="A34" s="88"/>
      <c r="B34" s="88"/>
      <c r="C34" s="88"/>
      <c r="D34" s="16" t="s">
        <v>239</v>
      </c>
      <c r="E34" s="37">
        <v>0</v>
      </c>
    </row>
    <row r="35" spans="1:5" ht="18" customHeight="1" x14ac:dyDescent="0.15">
      <c r="A35" s="88"/>
      <c r="B35" s="88"/>
      <c r="C35" s="88"/>
      <c r="D35" s="87" t="s">
        <v>189</v>
      </c>
      <c r="E35" s="80">
        <f>SUM(E33:E34)</f>
        <v>0</v>
      </c>
    </row>
    <row r="36" spans="1:5" ht="18" customHeight="1" x14ac:dyDescent="0.15">
      <c r="A36" s="84"/>
      <c r="B36" s="84"/>
      <c r="C36" s="86" t="s">
        <v>101</v>
      </c>
      <c r="D36" s="85"/>
      <c r="E36" s="80">
        <f>SUM(E32,E35)</f>
        <v>0</v>
      </c>
    </row>
    <row r="37" spans="1:5" ht="18" customHeight="1" x14ac:dyDescent="0.15">
      <c r="A37" s="84"/>
      <c r="B37" s="83" t="s">
        <v>19</v>
      </c>
      <c r="C37" s="82"/>
      <c r="D37" s="81"/>
      <c r="E37" s="80">
        <f>SUM(E29,E36)</f>
        <v>401825</v>
      </c>
    </row>
    <row r="38" spans="1:5" ht="18" customHeight="1" x14ac:dyDescent="0.15">
      <c r="A38" s="90" t="s">
        <v>264</v>
      </c>
      <c r="B38" s="88" t="s">
        <v>244</v>
      </c>
      <c r="C38" s="93" t="s">
        <v>246</v>
      </c>
      <c r="D38" s="92"/>
      <c r="E38" s="94">
        <v>76799776</v>
      </c>
    </row>
    <row r="39" spans="1:5" ht="18" customHeight="1" x14ac:dyDescent="0.15">
      <c r="A39" s="88"/>
      <c r="B39" s="88"/>
      <c r="C39" s="86" t="s">
        <v>101</v>
      </c>
      <c r="D39" s="85"/>
      <c r="E39" s="80">
        <f>SUM(E38:E38)</f>
        <v>76799776</v>
      </c>
    </row>
    <row r="40" spans="1:5" ht="18" customHeight="1" x14ac:dyDescent="0.15">
      <c r="A40" s="88"/>
      <c r="B40" s="88" t="s">
        <v>243</v>
      </c>
      <c r="C40" s="90" t="s">
        <v>242</v>
      </c>
      <c r="D40" s="16" t="s">
        <v>240</v>
      </c>
      <c r="E40" s="37">
        <v>0</v>
      </c>
    </row>
    <row r="41" spans="1:5" ht="18" customHeight="1" x14ac:dyDescent="0.15">
      <c r="A41" s="88"/>
      <c r="B41" s="88"/>
      <c r="C41" s="88"/>
      <c r="D41" s="16" t="s">
        <v>239</v>
      </c>
      <c r="E41" s="37">
        <v>0</v>
      </c>
    </row>
    <row r="42" spans="1:5" ht="18" customHeight="1" x14ac:dyDescent="0.15">
      <c r="A42" s="88"/>
      <c r="B42" s="88"/>
      <c r="C42" s="88"/>
      <c r="D42" s="87" t="s">
        <v>189</v>
      </c>
      <c r="E42" s="80">
        <f>SUM(E40:E41)</f>
        <v>0</v>
      </c>
    </row>
    <row r="43" spans="1:5" ht="18" customHeight="1" x14ac:dyDescent="0.15">
      <c r="A43" s="88"/>
      <c r="B43" s="88"/>
      <c r="C43" s="90" t="s">
        <v>241</v>
      </c>
      <c r="D43" s="16" t="s">
        <v>240</v>
      </c>
      <c r="E43" s="37">
        <v>0</v>
      </c>
    </row>
    <row r="44" spans="1:5" ht="18" customHeight="1" x14ac:dyDescent="0.15">
      <c r="A44" s="88"/>
      <c r="B44" s="88"/>
      <c r="C44" s="88"/>
      <c r="D44" s="16" t="s">
        <v>239</v>
      </c>
      <c r="E44" s="37">
        <v>0</v>
      </c>
    </row>
    <row r="45" spans="1:5" ht="18" customHeight="1" x14ac:dyDescent="0.15">
      <c r="A45" s="88"/>
      <c r="B45" s="88"/>
      <c r="C45" s="88"/>
      <c r="D45" s="87" t="s">
        <v>189</v>
      </c>
      <c r="E45" s="80">
        <f>SUM(E43:E44)</f>
        <v>0</v>
      </c>
    </row>
    <row r="46" spans="1:5" ht="18" customHeight="1" x14ac:dyDescent="0.15">
      <c r="A46" s="84"/>
      <c r="B46" s="84"/>
      <c r="C46" s="86" t="s">
        <v>101</v>
      </c>
      <c r="D46" s="85"/>
      <c r="E46" s="80">
        <f>SUM(E42,E45)</f>
        <v>0</v>
      </c>
    </row>
    <row r="47" spans="1:5" ht="18" customHeight="1" x14ac:dyDescent="0.15">
      <c r="A47" s="84"/>
      <c r="B47" s="83" t="s">
        <v>19</v>
      </c>
      <c r="C47" s="82"/>
      <c r="D47" s="81"/>
      <c r="E47" s="80">
        <f>SUM(E39,E46)</f>
        <v>76799776</v>
      </c>
    </row>
    <row r="48" spans="1:5" ht="18" customHeight="1" x14ac:dyDescent="0.15">
      <c r="A48" s="88" t="s">
        <v>263</v>
      </c>
      <c r="B48" s="88" t="s">
        <v>244</v>
      </c>
      <c r="C48" s="93" t="s">
        <v>246</v>
      </c>
      <c r="D48" s="92"/>
      <c r="E48" s="94">
        <v>-77201601</v>
      </c>
    </row>
    <row r="49" spans="1:5" ht="18" customHeight="1" x14ac:dyDescent="0.15">
      <c r="A49" s="88"/>
      <c r="B49" s="88"/>
      <c r="C49" s="86" t="s">
        <v>101</v>
      </c>
      <c r="D49" s="85"/>
      <c r="E49" s="80">
        <f>SUM(E48:E48)</f>
        <v>-77201601</v>
      </c>
    </row>
    <row r="50" spans="1:5" ht="18" customHeight="1" x14ac:dyDescent="0.15">
      <c r="A50" s="88"/>
      <c r="B50" s="88" t="s">
        <v>243</v>
      </c>
      <c r="C50" s="90" t="s">
        <v>242</v>
      </c>
      <c r="D50" s="16" t="s">
        <v>240</v>
      </c>
      <c r="E50" s="37">
        <v>0</v>
      </c>
    </row>
    <row r="51" spans="1:5" ht="18" customHeight="1" x14ac:dyDescent="0.15">
      <c r="A51" s="88"/>
      <c r="B51" s="88"/>
      <c r="C51" s="88"/>
      <c r="D51" s="16" t="s">
        <v>239</v>
      </c>
      <c r="E51" s="37">
        <v>0</v>
      </c>
    </row>
    <row r="52" spans="1:5" ht="18" customHeight="1" x14ac:dyDescent="0.15">
      <c r="A52" s="88"/>
      <c r="B52" s="88"/>
      <c r="C52" s="88"/>
      <c r="D52" s="87" t="s">
        <v>189</v>
      </c>
      <c r="E52" s="80">
        <f>SUM(E50:E51)</f>
        <v>0</v>
      </c>
    </row>
    <row r="53" spans="1:5" ht="18" customHeight="1" x14ac:dyDescent="0.15">
      <c r="A53" s="88"/>
      <c r="B53" s="88"/>
      <c r="C53" s="90" t="s">
        <v>241</v>
      </c>
      <c r="D53" s="16" t="s">
        <v>240</v>
      </c>
      <c r="E53" s="37">
        <v>0</v>
      </c>
    </row>
    <row r="54" spans="1:5" ht="18" customHeight="1" x14ac:dyDescent="0.15">
      <c r="A54" s="88"/>
      <c r="B54" s="88"/>
      <c r="C54" s="88"/>
      <c r="D54" s="16" t="s">
        <v>239</v>
      </c>
      <c r="E54" s="37">
        <v>0</v>
      </c>
    </row>
    <row r="55" spans="1:5" ht="18" customHeight="1" x14ac:dyDescent="0.15">
      <c r="A55" s="88"/>
      <c r="B55" s="88"/>
      <c r="C55" s="88"/>
      <c r="D55" s="87" t="s">
        <v>189</v>
      </c>
      <c r="E55" s="80">
        <f>SUM(E53:E54)</f>
        <v>0</v>
      </c>
    </row>
    <row r="56" spans="1:5" ht="18" customHeight="1" x14ac:dyDescent="0.15">
      <c r="A56" s="84"/>
      <c r="B56" s="84"/>
      <c r="C56" s="86" t="s">
        <v>101</v>
      </c>
      <c r="D56" s="85"/>
      <c r="E56" s="80">
        <f>SUM(E52,E55)</f>
        <v>0</v>
      </c>
    </row>
    <row r="57" spans="1:5" ht="18" customHeight="1" x14ac:dyDescent="0.15">
      <c r="A57" s="84"/>
      <c r="B57" s="83" t="s">
        <v>19</v>
      </c>
      <c r="C57" s="82"/>
      <c r="D57" s="81"/>
      <c r="E57" s="80">
        <f>SUM(E49,E56)</f>
        <v>-77201601</v>
      </c>
    </row>
    <row r="58" spans="1:5" ht="18" customHeight="1" x14ac:dyDescent="0.15">
      <c r="A58" s="88" t="s">
        <v>262</v>
      </c>
      <c r="B58" s="88" t="s">
        <v>244</v>
      </c>
      <c r="C58" s="93"/>
      <c r="D58" s="92"/>
      <c r="E58" s="91">
        <f>E19+E29+E39+E49</f>
        <v>28702358495</v>
      </c>
    </row>
    <row r="59" spans="1:5" ht="18" customHeight="1" x14ac:dyDescent="0.15">
      <c r="A59" s="88"/>
      <c r="B59" s="88"/>
      <c r="C59" s="86" t="s">
        <v>101</v>
      </c>
      <c r="D59" s="85"/>
      <c r="E59" s="80">
        <f>SUM(E58:E58)</f>
        <v>28702358495</v>
      </c>
    </row>
    <row r="60" spans="1:5" ht="18" customHeight="1" x14ac:dyDescent="0.15">
      <c r="A60" s="88"/>
      <c r="B60" s="88" t="s">
        <v>243</v>
      </c>
      <c r="C60" s="90" t="s">
        <v>242</v>
      </c>
      <c r="D60" s="16" t="s">
        <v>240</v>
      </c>
      <c r="E60" s="89">
        <f>E20+E30+E40+E50</f>
        <v>2300598004</v>
      </c>
    </row>
    <row r="61" spans="1:5" ht="18" customHeight="1" x14ac:dyDescent="0.15">
      <c r="A61" s="88"/>
      <c r="B61" s="88"/>
      <c r="C61" s="88"/>
      <c r="D61" s="16" t="s">
        <v>239</v>
      </c>
      <c r="E61" s="89">
        <f>E21+E31+E41+E51</f>
        <v>488011919</v>
      </c>
    </row>
    <row r="62" spans="1:5" ht="18" customHeight="1" x14ac:dyDescent="0.15">
      <c r="A62" s="88"/>
      <c r="B62" s="88"/>
      <c r="C62" s="88"/>
      <c r="D62" s="87" t="s">
        <v>189</v>
      </c>
      <c r="E62" s="80">
        <f>SUM(E60:E61)</f>
        <v>2788609923</v>
      </c>
    </row>
    <row r="63" spans="1:5" ht="18" customHeight="1" x14ac:dyDescent="0.15">
      <c r="A63" s="88"/>
      <c r="B63" s="88"/>
      <c r="C63" s="90" t="s">
        <v>241</v>
      </c>
      <c r="D63" s="16" t="s">
        <v>240</v>
      </c>
      <c r="E63" s="89">
        <f>E23+E33+E43+E53</f>
        <v>28527764542</v>
      </c>
    </row>
    <row r="64" spans="1:5" ht="18" customHeight="1" x14ac:dyDescent="0.15">
      <c r="A64" s="88"/>
      <c r="B64" s="88"/>
      <c r="C64" s="88"/>
      <c r="D64" s="16" t="s">
        <v>239</v>
      </c>
      <c r="E64" s="89">
        <f>E24+E34+E44+E54</f>
        <v>4093152939</v>
      </c>
    </row>
    <row r="65" spans="1:5" ht="18" customHeight="1" x14ac:dyDescent="0.15">
      <c r="A65" s="88"/>
      <c r="B65" s="88"/>
      <c r="C65" s="88"/>
      <c r="D65" s="87" t="s">
        <v>189</v>
      </c>
      <c r="E65" s="80">
        <f>SUM(E63:E64)</f>
        <v>32620917481</v>
      </c>
    </row>
    <row r="66" spans="1:5" ht="18" customHeight="1" x14ac:dyDescent="0.15">
      <c r="A66" s="84"/>
      <c r="B66" s="84"/>
      <c r="C66" s="86" t="s">
        <v>101</v>
      </c>
      <c r="D66" s="85"/>
      <c r="E66" s="80">
        <f>SUM(E62,E65)</f>
        <v>35409527404</v>
      </c>
    </row>
    <row r="67" spans="1:5" ht="18" customHeight="1" x14ac:dyDescent="0.15">
      <c r="A67" s="84"/>
      <c r="B67" s="83" t="s">
        <v>19</v>
      </c>
      <c r="C67" s="82"/>
      <c r="D67" s="81"/>
      <c r="E67" s="80">
        <f>SUM(E59,E66)</f>
        <v>64111885899</v>
      </c>
    </row>
    <row r="68" spans="1:5" ht="18" customHeight="1" x14ac:dyDescent="0.15">
      <c r="A68" s="102" t="s">
        <v>261</v>
      </c>
      <c r="B68" s="88" t="s">
        <v>244</v>
      </c>
      <c r="C68" s="93" t="s">
        <v>260</v>
      </c>
      <c r="D68" s="92"/>
      <c r="E68" s="94">
        <v>2618490765</v>
      </c>
    </row>
    <row r="69" spans="1:5" ht="18" customHeight="1" x14ac:dyDescent="0.15">
      <c r="A69" s="74"/>
      <c r="B69" s="88"/>
      <c r="C69" s="93" t="s">
        <v>246</v>
      </c>
      <c r="D69" s="92"/>
      <c r="E69" s="94">
        <v>1634946692</v>
      </c>
    </row>
    <row r="70" spans="1:5" ht="18" customHeight="1" x14ac:dyDescent="0.15">
      <c r="A70" s="74"/>
      <c r="B70" s="88"/>
      <c r="C70" s="86" t="s">
        <v>101</v>
      </c>
      <c r="D70" s="85"/>
      <c r="E70" s="80">
        <f>SUM(E68:E69)</f>
        <v>4253437457</v>
      </c>
    </row>
    <row r="71" spans="1:5" ht="18" customHeight="1" x14ac:dyDescent="0.15">
      <c r="A71" s="74"/>
      <c r="B71" s="88" t="s">
        <v>243</v>
      </c>
      <c r="C71" s="90" t="s">
        <v>242</v>
      </c>
      <c r="D71" s="16" t="s">
        <v>240</v>
      </c>
      <c r="E71" s="37">
        <v>0</v>
      </c>
    </row>
    <row r="72" spans="1:5" ht="18" customHeight="1" x14ac:dyDescent="0.15">
      <c r="A72" s="74"/>
      <c r="B72" s="88"/>
      <c r="C72" s="88"/>
      <c r="D72" s="16" t="s">
        <v>239</v>
      </c>
      <c r="E72" s="37">
        <v>0</v>
      </c>
    </row>
    <row r="73" spans="1:5" ht="18" customHeight="1" x14ac:dyDescent="0.15">
      <c r="A73" s="74"/>
      <c r="B73" s="88"/>
      <c r="C73" s="88"/>
      <c r="D73" s="87" t="s">
        <v>189</v>
      </c>
      <c r="E73" s="80">
        <f>SUM(E71:E72)</f>
        <v>0</v>
      </c>
    </row>
    <row r="74" spans="1:5" ht="18" customHeight="1" x14ac:dyDescent="0.15">
      <c r="A74" s="74"/>
      <c r="B74" s="88"/>
      <c r="C74" s="90" t="s">
        <v>241</v>
      </c>
      <c r="D74" s="16" t="s">
        <v>240</v>
      </c>
      <c r="E74" s="37">
        <v>107703000</v>
      </c>
    </row>
    <row r="75" spans="1:5" ht="18" customHeight="1" x14ac:dyDescent="0.15">
      <c r="A75" s="74"/>
      <c r="B75" s="88"/>
      <c r="C75" s="88"/>
      <c r="D75" s="16" t="s">
        <v>239</v>
      </c>
      <c r="E75" s="37">
        <v>10175583840</v>
      </c>
    </row>
    <row r="76" spans="1:5" ht="18" customHeight="1" x14ac:dyDescent="0.15">
      <c r="A76" s="74"/>
      <c r="B76" s="88"/>
      <c r="C76" s="88"/>
      <c r="D76" s="87" t="s">
        <v>189</v>
      </c>
      <c r="E76" s="80">
        <f>SUM(E74:E75)</f>
        <v>10283286840</v>
      </c>
    </row>
    <row r="77" spans="1:5" ht="18" customHeight="1" x14ac:dyDescent="0.15">
      <c r="A77" s="74"/>
      <c r="B77" s="84"/>
      <c r="C77" s="86" t="s">
        <v>101</v>
      </c>
      <c r="D77" s="85"/>
      <c r="E77" s="80">
        <f>SUM(E73,E76)</f>
        <v>10283286840</v>
      </c>
    </row>
    <row r="78" spans="1:5" ht="18" customHeight="1" x14ac:dyDescent="0.15">
      <c r="A78" s="72"/>
      <c r="B78" s="83" t="s">
        <v>19</v>
      </c>
      <c r="C78" s="82"/>
      <c r="D78" s="81"/>
      <c r="E78" s="80">
        <f>SUM(E70,E77)</f>
        <v>14536724297</v>
      </c>
    </row>
    <row r="79" spans="1:5" ht="18" customHeight="1" x14ac:dyDescent="0.15">
      <c r="A79" s="90" t="s">
        <v>259</v>
      </c>
      <c r="B79" s="88" t="s">
        <v>244</v>
      </c>
      <c r="C79" s="93" t="s">
        <v>258</v>
      </c>
      <c r="D79" s="92"/>
      <c r="E79" s="94">
        <v>1304699882</v>
      </c>
    </row>
    <row r="80" spans="1:5" ht="18" customHeight="1" x14ac:dyDescent="0.15">
      <c r="A80" s="88"/>
      <c r="B80" s="88"/>
      <c r="C80" s="93" t="s">
        <v>257</v>
      </c>
      <c r="D80" s="92"/>
      <c r="E80" s="94">
        <v>450716948</v>
      </c>
    </row>
    <row r="81" spans="1:5" ht="18" hidden="1" customHeight="1" x14ac:dyDescent="0.15">
      <c r="A81" s="88"/>
      <c r="B81" s="88"/>
      <c r="C81" s="93" t="s">
        <v>256</v>
      </c>
      <c r="D81" s="92"/>
      <c r="E81" s="94"/>
    </row>
    <row r="82" spans="1:5" ht="18" customHeight="1" x14ac:dyDescent="0.15">
      <c r="A82" s="88"/>
      <c r="B82" s="88"/>
      <c r="C82" s="86" t="s">
        <v>101</v>
      </c>
      <c r="D82" s="85"/>
      <c r="E82" s="80">
        <f>SUM(E79:E81)</f>
        <v>1755416830</v>
      </c>
    </row>
    <row r="83" spans="1:5" ht="18" customHeight="1" x14ac:dyDescent="0.15">
      <c r="A83" s="88"/>
      <c r="B83" s="88" t="s">
        <v>243</v>
      </c>
      <c r="C83" s="90" t="s">
        <v>242</v>
      </c>
      <c r="D83" s="16" t="s">
        <v>240</v>
      </c>
      <c r="E83" s="37">
        <v>0</v>
      </c>
    </row>
    <row r="84" spans="1:5" ht="18" customHeight="1" x14ac:dyDescent="0.15">
      <c r="A84" s="88"/>
      <c r="B84" s="88"/>
      <c r="C84" s="88"/>
      <c r="D84" s="16" t="s">
        <v>239</v>
      </c>
      <c r="E84" s="80">
        <v>0</v>
      </c>
    </row>
    <row r="85" spans="1:5" ht="18" customHeight="1" x14ac:dyDescent="0.15">
      <c r="A85" s="88"/>
      <c r="B85" s="88"/>
      <c r="C85" s="88"/>
      <c r="D85" s="87" t="s">
        <v>189</v>
      </c>
      <c r="E85" s="80">
        <f>SUM(E83:E84)</f>
        <v>0</v>
      </c>
    </row>
    <row r="86" spans="1:5" ht="18" customHeight="1" x14ac:dyDescent="0.15">
      <c r="A86" s="88"/>
      <c r="B86" s="88"/>
      <c r="C86" s="90" t="s">
        <v>241</v>
      </c>
      <c r="D86" s="16" t="s">
        <v>240</v>
      </c>
      <c r="E86" s="37">
        <v>396000</v>
      </c>
    </row>
    <row r="87" spans="1:5" ht="18" customHeight="1" x14ac:dyDescent="0.15">
      <c r="A87" s="88"/>
      <c r="B87" s="88"/>
      <c r="C87" s="88"/>
      <c r="D87" s="16" t="s">
        <v>239</v>
      </c>
      <c r="E87" s="37">
        <v>0</v>
      </c>
    </row>
    <row r="88" spans="1:5" ht="18" customHeight="1" x14ac:dyDescent="0.15">
      <c r="A88" s="88"/>
      <c r="B88" s="88"/>
      <c r="C88" s="88"/>
      <c r="D88" s="87" t="s">
        <v>189</v>
      </c>
      <c r="E88" s="80">
        <f>SUM(E86:E87)</f>
        <v>396000</v>
      </c>
    </row>
    <row r="89" spans="1:5" ht="18" customHeight="1" x14ac:dyDescent="0.15">
      <c r="A89" s="84"/>
      <c r="B89" s="84"/>
      <c r="C89" s="86" t="s">
        <v>101</v>
      </c>
      <c r="D89" s="85"/>
      <c r="E89" s="80">
        <f>SUM(E85,E88)</f>
        <v>396000</v>
      </c>
    </row>
    <row r="90" spans="1:5" ht="18" customHeight="1" x14ac:dyDescent="0.15">
      <c r="A90" s="84"/>
      <c r="B90" s="83" t="s">
        <v>19</v>
      </c>
      <c r="C90" s="82"/>
      <c r="D90" s="81"/>
      <c r="E90" s="80">
        <f>SUM(E82,E89)</f>
        <v>1755812830</v>
      </c>
    </row>
    <row r="91" spans="1:5" ht="18" customHeight="1" x14ac:dyDescent="0.15">
      <c r="A91" s="101" t="s">
        <v>255</v>
      </c>
      <c r="B91" s="88" t="s">
        <v>244</v>
      </c>
      <c r="C91" s="93" t="s">
        <v>254</v>
      </c>
      <c r="D91" s="92"/>
      <c r="E91" s="94">
        <v>1549482940</v>
      </c>
    </row>
    <row r="92" spans="1:5" ht="18" customHeight="1" x14ac:dyDescent="0.15">
      <c r="A92" s="96"/>
      <c r="B92" s="88"/>
      <c r="C92" s="93" t="s">
        <v>250</v>
      </c>
      <c r="D92" s="92"/>
      <c r="E92" s="94">
        <v>171719990</v>
      </c>
    </row>
    <row r="93" spans="1:5" ht="18" customHeight="1" x14ac:dyDescent="0.15">
      <c r="A93" s="96"/>
      <c r="B93" s="88"/>
      <c r="C93" s="93" t="s">
        <v>253</v>
      </c>
      <c r="D93" s="92"/>
      <c r="E93" s="94">
        <v>42639646</v>
      </c>
    </row>
    <row r="94" spans="1:5" ht="18" customHeight="1" x14ac:dyDescent="0.15">
      <c r="A94" s="96"/>
      <c r="B94" s="88"/>
      <c r="C94" s="93" t="s">
        <v>252</v>
      </c>
      <c r="D94" s="92"/>
      <c r="E94" s="94">
        <v>197993363</v>
      </c>
    </row>
    <row r="95" spans="1:5" ht="18" customHeight="1" x14ac:dyDescent="0.15">
      <c r="A95" s="96"/>
      <c r="B95" s="88"/>
      <c r="C95" s="93" t="s">
        <v>249</v>
      </c>
      <c r="D95" s="92"/>
      <c r="E95" s="94">
        <v>15610038</v>
      </c>
    </row>
    <row r="96" spans="1:5" ht="18" customHeight="1" x14ac:dyDescent="0.15">
      <c r="A96" s="96"/>
      <c r="B96" s="88"/>
      <c r="C96" s="86" t="s">
        <v>101</v>
      </c>
      <c r="D96" s="85"/>
      <c r="E96" s="80">
        <f>SUM(E91:E95)</f>
        <v>1977445977</v>
      </c>
    </row>
    <row r="97" spans="1:5" ht="18" customHeight="1" x14ac:dyDescent="0.15">
      <c r="A97" s="96"/>
      <c r="B97" s="88" t="s">
        <v>243</v>
      </c>
      <c r="C97" s="90" t="s">
        <v>242</v>
      </c>
      <c r="D97" s="16" t="s">
        <v>240</v>
      </c>
      <c r="E97" s="37">
        <v>0</v>
      </c>
    </row>
    <row r="98" spans="1:5" ht="18" customHeight="1" x14ac:dyDescent="0.15">
      <c r="A98" s="96"/>
      <c r="B98" s="88"/>
      <c r="C98" s="88"/>
      <c r="D98" s="16" t="s">
        <v>239</v>
      </c>
      <c r="E98" s="37">
        <v>0</v>
      </c>
    </row>
    <row r="99" spans="1:5" ht="18" customHeight="1" x14ac:dyDescent="0.15">
      <c r="A99" s="96"/>
      <c r="B99" s="88"/>
      <c r="C99" s="88"/>
      <c r="D99" s="87" t="s">
        <v>189</v>
      </c>
      <c r="E99" s="80">
        <f>SUM(E97:E98)</f>
        <v>0</v>
      </c>
    </row>
    <row r="100" spans="1:5" ht="18" customHeight="1" x14ac:dyDescent="0.15">
      <c r="A100" s="96"/>
      <c r="B100" s="88"/>
      <c r="C100" s="90" t="s">
        <v>241</v>
      </c>
      <c r="D100" s="16" t="s">
        <v>240</v>
      </c>
      <c r="E100" s="37">
        <v>415640389</v>
      </c>
    </row>
    <row r="101" spans="1:5" ht="18" customHeight="1" x14ac:dyDescent="0.15">
      <c r="A101" s="96"/>
      <c r="B101" s="88"/>
      <c r="C101" s="88"/>
      <c r="D101" s="16" t="s">
        <v>239</v>
      </c>
      <c r="E101" s="37">
        <v>16990329</v>
      </c>
    </row>
    <row r="102" spans="1:5" ht="18" customHeight="1" x14ac:dyDescent="0.15">
      <c r="A102" s="96"/>
      <c r="B102" s="88"/>
      <c r="C102" s="88"/>
      <c r="D102" s="87" t="s">
        <v>189</v>
      </c>
      <c r="E102" s="80">
        <f>SUM(E100:E101)</f>
        <v>432630718</v>
      </c>
    </row>
    <row r="103" spans="1:5" ht="18" customHeight="1" x14ac:dyDescent="0.15">
      <c r="A103" s="96"/>
      <c r="B103" s="84"/>
      <c r="C103" s="86" t="s">
        <v>101</v>
      </c>
      <c r="D103" s="85"/>
      <c r="E103" s="80">
        <f>SUM(E99,E102)</f>
        <v>432630718</v>
      </c>
    </row>
    <row r="104" spans="1:5" ht="18" customHeight="1" x14ac:dyDescent="0.15">
      <c r="A104" s="95"/>
      <c r="B104" s="83" t="s">
        <v>19</v>
      </c>
      <c r="C104" s="82"/>
      <c r="D104" s="81"/>
      <c r="E104" s="80">
        <f>SUM(E96,E103)</f>
        <v>2410076695</v>
      </c>
    </row>
    <row r="105" spans="1:5" ht="18" customHeight="1" x14ac:dyDescent="0.15">
      <c r="A105" s="101" t="s">
        <v>251</v>
      </c>
      <c r="B105" s="100" t="s">
        <v>244</v>
      </c>
      <c r="C105" s="93" t="s">
        <v>250</v>
      </c>
      <c r="D105" s="98"/>
      <c r="E105" s="37">
        <v>94398202</v>
      </c>
    </row>
    <row r="106" spans="1:5" ht="18" customHeight="1" x14ac:dyDescent="0.15">
      <c r="A106" s="96"/>
      <c r="B106" s="99"/>
      <c r="C106" s="93" t="s">
        <v>249</v>
      </c>
      <c r="D106" s="98"/>
      <c r="E106" s="37">
        <v>7023032</v>
      </c>
    </row>
    <row r="107" spans="1:5" ht="18" customHeight="1" x14ac:dyDescent="0.15">
      <c r="A107" s="96"/>
      <c r="B107" s="99"/>
      <c r="C107" s="93" t="s">
        <v>248</v>
      </c>
      <c r="D107" s="98"/>
      <c r="E107" s="94">
        <v>129866804</v>
      </c>
    </row>
    <row r="108" spans="1:5" ht="18" customHeight="1" x14ac:dyDescent="0.15">
      <c r="A108" s="96"/>
      <c r="B108" s="97"/>
      <c r="C108" s="86" t="s">
        <v>101</v>
      </c>
      <c r="D108" s="85"/>
      <c r="E108" s="80">
        <f>SUM(E105:E107)</f>
        <v>231288038</v>
      </c>
    </row>
    <row r="109" spans="1:5" ht="18" customHeight="1" x14ac:dyDescent="0.15">
      <c r="A109" s="96"/>
      <c r="B109" s="88" t="s">
        <v>243</v>
      </c>
      <c r="C109" s="90" t="s">
        <v>242</v>
      </c>
      <c r="D109" s="16" t="s">
        <v>240</v>
      </c>
      <c r="E109" s="37">
        <v>0</v>
      </c>
    </row>
    <row r="110" spans="1:5" ht="18" customHeight="1" x14ac:dyDescent="0.15">
      <c r="A110" s="96"/>
      <c r="B110" s="88"/>
      <c r="C110" s="88"/>
      <c r="D110" s="16" t="s">
        <v>239</v>
      </c>
      <c r="E110" s="37">
        <v>0</v>
      </c>
    </row>
    <row r="111" spans="1:5" ht="18" customHeight="1" x14ac:dyDescent="0.15">
      <c r="A111" s="96"/>
      <c r="B111" s="88"/>
      <c r="C111" s="88"/>
      <c r="D111" s="87" t="s">
        <v>189</v>
      </c>
      <c r="E111" s="80">
        <f>SUM(E109:E110)</f>
        <v>0</v>
      </c>
    </row>
    <row r="112" spans="1:5" ht="18" customHeight="1" x14ac:dyDescent="0.15">
      <c r="A112" s="96"/>
      <c r="B112" s="88"/>
      <c r="C112" s="90" t="s">
        <v>241</v>
      </c>
      <c r="D112" s="16" t="s">
        <v>240</v>
      </c>
      <c r="E112" s="37">
        <v>1663382</v>
      </c>
    </row>
    <row r="113" spans="1:5" ht="18" customHeight="1" x14ac:dyDescent="0.15">
      <c r="A113" s="96"/>
      <c r="B113" s="88"/>
      <c r="C113" s="88"/>
      <c r="D113" s="16" t="s">
        <v>239</v>
      </c>
      <c r="E113" s="37">
        <v>0</v>
      </c>
    </row>
    <row r="114" spans="1:5" ht="18" customHeight="1" x14ac:dyDescent="0.15">
      <c r="A114" s="96"/>
      <c r="B114" s="88"/>
      <c r="C114" s="88"/>
      <c r="D114" s="87" t="s">
        <v>189</v>
      </c>
      <c r="E114" s="80">
        <f>SUM(E112:E113)</f>
        <v>1663382</v>
      </c>
    </row>
    <row r="115" spans="1:5" ht="18" customHeight="1" x14ac:dyDescent="0.15">
      <c r="A115" s="96"/>
      <c r="B115" s="84"/>
      <c r="C115" s="86" t="s">
        <v>101</v>
      </c>
      <c r="D115" s="85"/>
      <c r="E115" s="80">
        <f>SUM(E111,E114)</f>
        <v>1663382</v>
      </c>
    </row>
    <row r="116" spans="1:5" ht="18" customHeight="1" x14ac:dyDescent="0.15">
      <c r="A116" s="95"/>
      <c r="B116" s="83" t="s">
        <v>19</v>
      </c>
      <c r="C116" s="82"/>
      <c r="D116" s="81"/>
      <c r="E116" s="80">
        <f>SUM(E108,E115)</f>
        <v>232951420</v>
      </c>
    </row>
    <row r="117" spans="1:5" ht="18" customHeight="1" x14ac:dyDescent="0.15">
      <c r="A117" s="88" t="s">
        <v>247</v>
      </c>
      <c r="B117" s="88" t="s">
        <v>244</v>
      </c>
      <c r="C117" s="93" t="s">
        <v>246</v>
      </c>
      <c r="D117" s="92"/>
      <c r="E117" s="94">
        <v>-3824063171</v>
      </c>
    </row>
    <row r="118" spans="1:5" ht="18" customHeight="1" x14ac:dyDescent="0.15">
      <c r="A118" s="88"/>
      <c r="B118" s="88"/>
      <c r="C118" s="86" t="s">
        <v>101</v>
      </c>
      <c r="D118" s="85"/>
      <c r="E118" s="80">
        <f>SUM(E117:E117)</f>
        <v>-3824063171</v>
      </c>
    </row>
    <row r="119" spans="1:5" ht="18" customHeight="1" x14ac:dyDescent="0.15">
      <c r="A119" s="88"/>
      <c r="B119" s="88" t="s">
        <v>243</v>
      </c>
      <c r="C119" s="90" t="s">
        <v>242</v>
      </c>
      <c r="D119" s="16" t="s">
        <v>240</v>
      </c>
      <c r="E119" s="37">
        <v>0</v>
      </c>
    </row>
    <row r="120" spans="1:5" ht="18" customHeight="1" x14ac:dyDescent="0.15">
      <c r="A120" s="88"/>
      <c r="B120" s="88"/>
      <c r="C120" s="88"/>
      <c r="D120" s="16" t="s">
        <v>239</v>
      </c>
      <c r="E120" s="37">
        <v>0</v>
      </c>
    </row>
    <row r="121" spans="1:5" ht="18" customHeight="1" x14ac:dyDescent="0.15">
      <c r="A121" s="88"/>
      <c r="B121" s="88"/>
      <c r="C121" s="88"/>
      <c r="D121" s="87" t="s">
        <v>189</v>
      </c>
      <c r="E121" s="80">
        <f>SUM(E119:E120)</f>
        <v>0</v>
      </c>
    </row>
    <row r="122" spans="1:5" ht="18" customHeight="1" x14ac:dyDescent="0.15">
      <c r="A122" s="88"/>
      <c r="B122" s="88"/>
      <c r="C122" s="90" t="s">
        <v>241</v>
      </c>
      <c r="D122" s="16" t="s">
        <v>240</v>
      </c>
      <c r="E122" s="37">
        <v>0</v>
      </c>
    </row>
    <row r="123" spans="1:5" ht="18" customHeight="1" x14ac:dyDescent="0.15">
      <c r="A123" s="88"/>
      <c r="B123" s="88"/>
      <c r="C123" s="88"/>
      <c r="D123" s="16" t="s">
        <v>239</v>
      </c>
      <c r="E123" s="37">
        <v>0</v>
      </c>
    </row>
    <row r="124" spans="1:5" ht="18" customHeight="1" x14ac:dyDescent="0.15">
      <c r="A124" s="88"/>
      <c r="B124" s="88"/>
      <c r="C124" s="88"/>
      <c r="D124" s="87" t="s">
        <v>189</v>
      </c>
      <c r="E124" s="80">
        <f>SUM(E122:E123)</f>
        <v>0</v>
      </c>
    </row>
    <row r="125" spans="1:5" ht="18" customHeight="1" x14ac:dyDescent="0.15">
      <c r="A125" s="84"/>
      <c r="B125" s="84"/>
      <c r="C125" s="86" t="s">
        <v>101</v>
      </c>
      <c r="D125" s="85"/>
      <c r="E125" s="80">
        <f>SUM(E121,E124)</f>
        <v>0</v>
      </c>
    </row>
    <row r="126" spans="1:5" ht="18" customHeight="1" x14ac:dyDescent="0.15">
      <c r="A126" s="84"/>
      <c r="B126" s="83" t="s">
        <v>19</v>
      </c>
      <c r="C126" s="82"/>
      <c r="D126" s="81"/>
      <c r="E126" s="80">
        <f>SUM(E118,E125)</f>
        <v>-3824063171</v>
      </c>
    </row>
    <row r="127" spans="1:5" ht="18" customHeight="1" x14ac:dyDescent="0.15">
      <c r="A127" s="88" t="s">
        <v>245</v>
      </c>
      <c r="B127" s="88" t="s">
        <v>244</v>
      </c>
      <c r="C127" s="93"/>
      <c r="D127" s="92"/>
      <c r="E127" s="91">
        <f>+E49+E59+E70+E82+E96+E108+E118</f>
        <v>33018682025</v>
      </c>
    </row>
    <row r="128" spans="1:5" ht="18" customHeight="1" x14ac:dyDescent="0.15">
      <c r="A128" s="88"/>
      <c r="B128" s="88"/>
      <c r="C128" s="86" t="s">
        <v>101</v>
      </c>
      <c r="D128" s="85"/>
      <c r="E128" s="80">
        <f>SUM(E127:E127)</f>
        <v>33018682025</v>
      </c>
    </row>
    <row r="129" spans="1:5" ht="18" customHeight="1" x14ac:dyDescent="0.15">
      <c r="A129" s="88"/>
      <c r="B129" s="88" t="s">
        <v>243</v>
      </c>
      <c r="C129" s="90" t="s">
        <v>242</v>
      </c>
      <c r="D129" s="16" t="s">
        <v>240</v>
      </c>
      <c r="E129" s="89">
        <f>E50+E60+E71+E83+E97+E109+E119</f>
        <v>2300598004</v>
      </c>
    </row>
    <row r="130" spans="1:5" ht="18" customHeight="1" x14ac:dyDescent="0.15">
      <c r="A130" s="88"/>
      <c r="B130" s="88"/>
      <c r="C130" s="88"/>
      <c r="D130" s="16" t="s">
        <v>239</v>
      </c>
      <c r="E130" s="89">
        <f>E51+E61+E72+E84+E98+E110+E120</f>
        <v>488011919</v>
      </c>
    </row>
    <row r="131" spans="1:5" ht="18" customHeight="1" x14ac:dyDescent="0.15">
      <c r="A131" s="88"/>
      <c r="B131" s="88"/>
      <c r="C131" s="88"/>
      <c r="D131" s="87" t="s">
        <v>189</v>
      </c>
      <c r="E131" s="80">
        <f>SUM(E129:E130)</f>
        <v>2788609923</v>
      </c>
    </row>
    <row r="132" spans="1:5" ht="18" customHeight="1" x14ac:dyDescent="0.15">
      <c r="A132" s="88"/>
      <c r="B132" s="88"/>
      <c r="C132" s="90" t="s">
        <v>241</v>
      </c>
      <c r="D132" s="16" t="s">
        <v>240</v>
      </c>
      <c r="E132" s="89">
        <f>E53+E63+E74+E86+E100+E112+E122</f>
        <v>29053167313</v>
      </c>
    </row>
    <row r="133" spans="1:5" ht="18" customHeight="1" x14ac:dyDescent="0.15">
      <c r="A133" s="88"/>
      <c r="B133" s="88"/>
      <c r="C133" s="88"/>
      <c r="D133" s="16" t="s">
        <v>239</v>
      </c>
      <c r="E133" s="89">
        <f>E54+E64+E75+E87+E101+E113+E123</f>
        <v>14285727108</v>
      </c>
    </row>
    <row r="134" spans="1:5" ht="18" customHeight="1" x14ac:dyDescent="0.15">
      <c r="A134" s="88"/>
      <c r="B134" s="88"/>
      <c r="C134" s="88"/>
      <c r="D134" s="87" t="s">
        <v>189</v>
      </c>
      <c r="E134" s="80">
        <f>SUM(E132:E133)</f>
        <v>43338894421</v>
      </c>
    </row>
    <row r="135" spans="1:5" ht="18" customHeight="1" x14ac:dyDescent="0.15">
      <c r="A135" s="84"/>
      <c r="B135" s="84"/>
      <c r="C135" s="86" t="s">
        <v>101</v>
      </c>
      <c r="D135" s="85"/>
      <c r="E135" s="80">
        <f>SUM(E131,E134)</f>
        <v>46127504344</v>
      </c>
    </row>
    <row r="136" spans="1:5" ht="18" customHeight="1" x14ac:dyDescent="0.15">
      <c r="A136" s="84"/>
      <c r="B136" s="83" t="s">
        <v>19</v>
      </c>
      <c r="C136" s="82"/>
      <c r="D136" s="81"/>
      <c r="E136" s="80">
        <f>SUM(E128,E135)</f>
        <v>79146186369</v>
      </c>
    </row>
  </sheetData>
  <autoFilter ref="A5:E136" xr:uid="{7D32D84F-9D43-4A15-91EC-7FF790A34EDC}"/>
  <mergeCells count="121">
    <mergeCell ref="C66:D66"/>
    <mergeCell ref="B67:D67"/>
    <mergeCell ref="C132:C134"/>
    <mergeCell ref="C135:D135"/>
    <mergeCell ref="B136:D136"/>
    <mergeCell ref="A58:A67"/>
    <mergeCell ref="B58:B59"/>
    <mergeCell ref="C58:D58"/>
    <mergeCell ref="C59:D59"/>
    <mergeCell ref="B60:B66"/>
    <mergeCell ref="C60:C62"/>
    <mergeCell ref="C63:C65"/>
    <mergeCell ref="C119:C121"/>
    <mergeCell ref="C122:C124"/>
    <mergeCell ref="C125:D125"/>
    <mergeCell ref="B126:D126"/>
    <mergeCell ref="A127:A136"/>
    <mergeCell ref="B127:B128"/>
    <mergeCell ref="C127:D127"/>
    <mergeCell ref="C128:D128"/>
    <mergeCell ref="B129:B135"/>
    <mergeCell ref="C129:C131"/>
    <mergeCell ref="B116:D116"/>
    <mergeCell ref="A105:A116"/>
    <mergeCell ref="B105:B108"/>
    <mergeCell ref="C106:D106"/>
    <mergeCell ref="C105:D105"/>
    <mergeCell ref="A117:A126"/>
    <mergeCell ref="B117:B118"/>
    <mergeCell ref="C117:D117"/>
    <mergeCell ref="C118:D118"/>
    <mergeCell ref="B119:B125"/>
    <mergeCell ref="C92:D92"/>
    <mergeCell ref="C93:D93"/>
    <mergeCell ref="C94:D94"/>
    <mergeCell ref="C107:D107"/>
    <mergeCell ref="C108:D108"/>
    <mergeCell ref="B109:B115"/>
    <mergeCell ref="C109:C111"/>
    <mergeCell ref="C112:C114"/>
    <mergeCell ref="C115:D115"/>
    <mergeCell ref="A91:A104"/>
    <mergeCell ref="B91:B96"/>
    <mergeCell ref="C91:D91"/>
    <mergeCell ref="C96:D96"/>
    <mergeCell ref="B97:B103"/>
    <mergeCell ref="C97:C99"/>
    <mergeCell ref="C100:C102"/>
    <mergeCell ref="C103:D103"/>
    <mergeCell ref="B104:D104"/>
    <mergeCell ref="C95:D95"/>
    <mergeCell ref="A79:A90"/>
    <mergeCell ref="B79:B82"/>
    <mergeCell ref="C79:D79"/>
    <mergeCell ref="C80:D80"/>
    <mergeCell ref="C81:D81"/>
    <mergeCell ref="B90:D90"/>
    <mergeCell ref="C82:D82"/>
    <mergeCell ref="B83:B89"/>
    <mergeCell ref="C83:C85"/>
    <mergeCell ref="C86:C88"/>
    <mergeCell ref="C89:D89"/>
    <mergeCell ref="B78:D78"/>
    <mergeCell ref="C70:D70"/>
    <mergeCell ref="B71:B77"/>
    <mergeCell ref="C71:C73"/>
    <mergeCell ref="C74:C76"/>
    <mergeCell ref="C77:D77"/>
    <mergeCell ref="A68:A78"/>
    <mergeCell ref="B68:B70"/>
    <mergeCell ref="C68:D68"/>
    <mergeCell ref="C69:D69"/>
    <mergeCell ref="A38:A47"/>
    <mergeCell ref="B38:B39"/>
    <mergeCell ref="C38:D38"/>
    <mergeCell ref="C39:D39"/>
    <mergeCell ref="B40:B46"/>
    <mergeCell ref="C40:C42"/>
    <mergeCell ref="C43:C45"/>
    <mergeCell ref="C46:D46"/>
    <mergeCell ref="B47:D47"/>
    <mergeCell ref="B30:B36"/>
    <mergeCell ref="C30:C32"/>
    <mergeCell ref="C33:C35"/>
    <mergeCell ref="C36:D36"/>
    <mergeCell ref="B37:D37"/>
    <mergeCell ref="C49:D49"/>
    <mergeCell ref="A48:A57"/>
    <mergeCell ref="B48:B49"/>
    <mergeCell ref="C48:D48"/>
    <mergeCell ref="B50:B56"/>
    <mergeCell ref="C50:C52"/>
    <mergeCell ref="C53:C55"/>
    <mergeCell ref="C56:D56"/>
    <mergeCell ref="B57:D57"/>
    <mergeCell ref="C7:D7"/>
    <mergeCell ref="A28:A37"/>
    <mergeCell ref="B28:B29"/>
    <mergeCell ref="C28:D28"/>
    <mergeCell ref="C17:D17"/>
    <mergeCell ref="C13:D13"/>
    <mergeCell ref="C12:D12"/>
    <mergeCell ref="C11:D11"/>
    <mergeCell ref="C10:D10"/>
    <mergeCell ref="C18:D18"/>
    <mergeCell ref="C14:D14"/>
    <mergeCell ref="C15:D15"/>
    <mergeCell ref="C16:D16"/>
    <mergeCell ref="C29:D29"/>
    <mergeCell ref="C9:D9"/>
    <mergeCell ref="C8:D8"/>
    <mergeCell ref="C5:D5"/>
    <mergeCell ref="A6:A27"/>
    <mergeCell ref="B6:B19"/>
    <mergeCell ref="C19:D19"/>
    <mergeCell ref="B20:B26"/>
    <mergeCell ref="C20:C22"/>
    <mergeCell ref="C23:C25"/>
    <mergeCell ref="C26:D26"/>
    <mergeCell ref="B27:D27"/>
    <mergeCell ref="C6:D6"/>
  </mergeCells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83" fitToHeight="0" orientation="portrait" r:id="rId1"/>
  <headerFooter>
    <oddFooter>&amp;C&amp;12&amp;P/&amp;N</oddFooter>
  </headerFooter>
  <rowBreaks count="2" manualBreakCount="2">
    <brk id="47" max="4" man="1"/>
    <brk id="90" max="4" man="1"/>
  </rowBreaks>
  <colBreaks count="1" manualBreakCount="1">
    <brk id="5" max="13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63AC-E09B-4D5F-9099-DA16EA6E3DA7}">
  <sheetPr>
    <pageSetUpPr fitToPage="1"/>
  </sheetPr>
  <dimension ref="A1:F15"/>
  <sheetViews>
    <sheetView zoomScale="85" zoomScaleNormal="85" workbookViewId="0">
      <selection sqref="A1:F1"/>
    </sheetView>
  </sheetViews>
  <sheetFormatPr defaultColWidth="8.875" defaultRowHeight="20.25" customHeight="1" x14ac:dyDescent="0.15"/>
  <cols>
    <col min="1" max="1" width="23.375" style="29" customWidth="1"/>
    <col min="2" max="6" width="20.875" style="29" customWidth="1"/>
    <col min="7" max="7" width="8.875" style="29"/>
    <col min="8" max="8" width="16.375" style="29" customWidth="1"/>
    <col min="9" max="9" width="13.625" style="29" bestFit="1" customWidth="1"/>
    <col min="10" max="10" width="23.5" style="29" bestFit="1" customWidth="1"/>
    <col min="11" max="11" width="11.375" style="29" bestFit="1" customWidth="1"/>
    <col min="12" max="16384" width="8.875" style="29"/>
  </cols>
  <sheetData>
    <row r="1" spans="1:6" ht="20.25" customHeight="1" x14ac:dyDescent="0.15">
      <c r="A1" s="115" t="s">
        <v>291</v>
      </c>
      <c r="B1" s="114"/>
      <c r="C1" s="114"/>
      <c r="D1" s="114"/>
      <c r="E1" s="114"/>
      <c r="F1" s="114"/>
    </row>
    <row r="2" spans="1:6" ht="20.25" customHeight="1" x14ac:dyDescent="0.15">
      <c r="A2" s="113" t="s">
        <v>77</v>
      </c>
      <c r="B2" s="113"/>
      <c r="C2" s="113"/>
      <c r="D2" s="113"/>
      <c r="E2" s="113"/>
      <c r="F2" s="112" t="s">
        <v>76</v>
      </c>
    </row>
    <row r="3" spans="1:6" ht="20.25" customHeight="1" x14ac:dyDescent="0.15">
      <c r="A3" s="113" t="s">
        <v>290</v>
      </c>
      <c r="B3" s="113"/>
      <c r="C3" s="113"/>
      <c r="D3" s="113"/>
      <c r="E3" s="113"/>
      <c r="F3" s="112" t="s">
        <v>289</v>
      </c>
    </row>
    <row r="4" spans="1:6" ht="20.25" customHeight="1" x14ac:dyDescent="0.15">
      <c r="A4" s="111" t="s">
        <v>0</v>
      </c>
      <c r="B4" s="110" t="s">
        <v>234</v>
      </c>
      <c r="C4" s="110" t="s">
        <v>288</v>
      </c>
      <c r="D4" s="110"/>
      <c r="E4" s="110"/>
      <c r="F4" s="110"/>
    </row>
    <row r="5" spans="1:6" ht="20.25" customHeight="1" x14ac:dyDescent="0.15">
      <c r="A5" s="111"/>
      <c r="B5" s="110"/>
      <c r="C5" s="110" t="s">
        <v>243</v>
      </c>
      <c r="D5" s="110" t="s">
        <v>287</v>
      </c>
      <c r="E5" s="110" t="s">
        <v>286</v>
      </c>
      <c r="F5" s="110" t="s">
        <v>94</v>
      </c>
    </row>
    <row r="6" spans="1:6" ht="20.25" customHeight="1" thickBot="1" x14ac:dyDescent="0.2">
      <c r="A6" s="109"/>
      <c r="B6" s="108"/>
      <c r="C6" s="108"/>
      <c r="D6" s="108"/>
      <c r="E6" s="108"/>
      <c r="F6" s="108"/>
    </row>
    <row r="7" spans="1:6" ht="20.25" customHeight="1" thickTop="1" x14ac:dyDescent="0.15">
      <c r="A7" s="107" t="s">
        <v>285</v>
      </c>
      <c r="B7" s="105">
        <v>75567873158</v>
      </c>
      <c r="C7" s="105">
        <f>C11-C8-C9-C10</f>
        <v>43338894421</v>
      </c>
      <c r="D7" s="105">
        <f>D11-D8-D9-D10</f>
        <v>5355487915.3966312</v>
      </c>
      <c r="E7" s="105">
        <f>B7-C7-D7-F7</f>
        <v>20312280160.603371</v>
      </c>
      <c r="F7" s="105">
        <v>6561210661</v>
      </c>
    </row>
    <row r="8" spans="1:6" ht="20.25" customHeight="1" x14ac:dyDescent="0.15">
      <c r="A8" s="107" t="s">
        <v>284</v>
      </c>
      <c r="B8" s="105">
        <v>8701771581</v>
      </c>
      <c r="C8" s="105">
        <v>2788609923</v>
      </c>
      <c r="D8" s="105">
        <v>2680671084.6033688</v>
      </c>
      <c r="E8" s="105">
        <f>B8-C8-D8-F8</f>
        <v>3232490573.3966312</v>
      </c>
      <c r="F8" s="105">
        <v>0</v>
      </c>
    </row>
    <row r="9" spans="1:6" ht="20.25" customHeight="1" x14ac:dyDescent="0.15">
      <c r="A9" s="107" t="s">
        <v>283</v>
      </c>
      <c r="B9" s="105">
        <v>2448876953</v>
      </c>
      <c r="C9" s="105">
        <v>0</v>
      </c>
      <c r="D9" s="105">
        <v>0</v>
      </c>
      <c r="E9" s="105">
        <f>B9-C9-D9-F9</f>
        <v>2448876953</v>
      </c>
      <c r="F9" s="105">
        <v>0</v>
      </c>
    </row>
    <row r="10" spans="1:6" ht="20.25" customHeight="1" x14ac:dyDescent="0.15">
      <c r="A10" s="107" t="s">
        <v>94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</row>
    <row r="11" spans="1:6" ht="20.25" customHeight="1" x14ac:dyDescent="0.15">
      <c r="A11" s="106" t="s">
        <v>19</v>
      </c>
      <c r="B11" s="105">
        <f>SUM(B7:B10)</f>
        <v>86718521692</v>
      </c>
      <c r="C11" s="105">
        <v>46127504344</v>
      </c>
      <c r="D11" s="105">
        <v>8036159000</v>
      </c>
      <c r="E11" s="105">
        <f>SUM(E7:E10)</f>
        <v>25993647687</v>
      </c>
      <c r="F11" s="105">
        <f>SUM(F7:F10)</f>
        <v>6561210661</v>
      </c>
    </row>
    <row r="15" spans="1:6" ht="13.5" x14ac:dyDescent="0.15"/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858E-C0EB-4439-9DEC-C7C3B2ECC5B0}">
  <dimension ref="A1:B8"/>
  <sheetViews>
    <sheetView workbookViewId="0"/>
  </sheetViews>
  <sheetFormatPr defaultColWidth="8.875" defaultRowHeight="11.25" x14ac:dyDescent="0.15"/>
  <cols>
    <col min="1" max="1" width="60.875" style="11" customWidth="1"/>
    <col min="2" max="2" width="40.875" style="11" customWidth="1"/>
    <col min="3" max="16384" width="8.875" style="11"/>
  </cols>
  <sheetData>
    <row r="1" spans="1:2" ht="21" x14ac:dyDescent="0.2">
      <c r="A1" s="30" t="s">
        <v>293</v>
      </c>
    </row>
    <row r="2" spans="1:2" ht="13.5" x14ac:dyDescent="0.15">
      <c r="A2" s="29" t="s">
        <v>77</v>
      </c>
    </row>
    <row r="3" spans="1:2" ht="13.5" x14ac:dyDescent="0.15">
      <c r="A3" s="29" t="s">
        <v>76</v>
      </c>
    </row>
    <row r="4" spans="1:2" ht="13.5" x14ac:dyDescent="0.15">
      <c r="A4" s="11" t="s">
        <v>75</v>
      </c>
      <c r="B4" s="19" t="s">
        <v>237</v>
      </c>
    </row>
    <row r="5" spans="1:2" ht="22.5" customHeight="1" x14ac:dyDescent="0.15">
      <c r="A5" s="18" t="s">
        <v>98</v>
      </c>
      <c r="B5" s="18" t="s">
        <v>184</v>
      </c>
    </row>
    <row r="6" spans="1:2" ht="18" customHeight="1" x14ac:dyDescent="0.15">
      <c r="A6" s="116" t="s">
        <v>292</v>
      </c>
      <c r="B6" s="39">
        <v>4047249382</v>
      </c>
    </row>
    <row r="7" spans="1:2" ht="18" customHeight="1" x14ac:dyDescent="0.15">
      <c r="A7" s="116"/>
      <c r="B7" s="39"/>
    </row>
    <row r="8" spans="1:2" ht="18" customHeight="1" x14ac:dyDescent="0.15">
      <c r="A8" s="14" t="s">
        <v>19</v>
      </c>
      <c r="B8" s="12">
        <f>SUM(B6:B7)</f>
        <v>4047249382</v>
      </c>
    </row>
  </sheetData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25FA-4F43-4384-A0CE-1941B765D2FF}">
  <sheetPr>
    <pageSetUpPr fitToPage="1"/>
  </sheetPr>
  <dimension ref="A1:J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8.875" defaultRowHeight="11.25" x14ac:dyDescent="0.15"/>
  <cols>
    <col min="1" max="1" width="16.25" style="6" bestFit="1" customWidth="1"/>
    <col min="2" max="9" width="14.625" style="6" customWidth="1"/>
    <col min="10" max="11" width="15.875" style="6" customWidth="1"/>
    <col min="12" max="16384" width="8.875" style="6"/>
  </cols>
  <sheetData>
    <row r="1" spans="1:10" ht="21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</row>
    <row r="2" spans="1:10" ht="13.5" x14ac:dyDescent="0.15">
      <c r="A2" s="1" t="s">
        <v>25</v>
      </c>
      <c r="B2" s="1"/>
      <c r="C2" s="1"/>
      <c r="D2" s="1"/>
      <c r="E2" s="1"/>
      <c r="F2" s="1"/>
      <c r="G2" s="1"/>
      <c r="H2" s="1"/>
      <c r="I2" s="9"/>
      <c r="J2" s="1" t="s">
        <v>24</v>
      </c>
    </row>
    <row r="3" spans="1:10" ht="13.5" x14ac:dyDescent="0.15">
      <c r="A3" s="1" t="s">
        <v>28</v>
      </c>
      <c r="B3" s="1"/>
      <c r="C3" s="1"/>
      <c r="D3" s="1"/>
      <c r="E3" s="1"/>
      <c r="F3" s="1"/>
      <c r="G3" s="1"/>
      <c r="H3" s="1"/>
      <c r="I3" s="9"/>
      <c r="J3" s="1"/>
    </row>
    <row r="4" spans="1:10" ht="13.5" x14ac:dyDescent="0.15">
      <c r="A4" s="1"/>
      <c r="B4" s="1"/>
      <c r="C4" s="1"/>
      <c r="D4" s="1"/>
      <c r="E4" s="1"/>
      <c r="F4" s="1"/>
      <c r="G4" s="1"/>
      <c r="H4" s="1"/>
      <c r="I4" s="1"/>
      <c r="J4" s="3" t="s">
        <v>21</v>
      </c>
    </row>
    <row r="5" spans="1:10" ht="22.5" x14ac:dyDescent="0.15">
      <c r="A5" s="4" t="s">
        <v>0</v>
      </c>
      <c r="B5" s="2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4" t="s">
        <v>19</v>
      </c>
    </row>
    <row r="6" spans="1:10" x14ac:dyDescent="0.15">
      <c r="A6" s="10" t="s">
        <v>8</v>
      </c>
      <c r="B6" s="7">
        <v>32673597166</v>
      </c>
      <c r="C6" s="7">
        <v>49490993414</v>
      </c>
      <c r="D6" s="7">
        <v>3335288493</v>
      </c>
      <c r="E6" s="7">
        <v>9475415586</v>
      </c>
      <c r="F6" s="7">
        <v>222483164</v>
      </c>
      <c r="G6" s="7">
        <v>625922637</v>
      </c>
      <c r="H6" s="7">
        <v>16656445833</v>
      </c>
      <c r="I6" s="7">
        <v>29939012</v>
      </c>
      <c r="J6" s="7">
        <v>112510085305</v>
      </c>
    </row>
    <row r="7" spans="1:10" x14ac:dyDescent="0.15">
      <c r="A7" s="10" t="s">
        <v>9</v>
      </c>
      <c r="B7" s="7">
        <v>19372708468</v>
      </c>
      <c r="C7" s="7">
        <v>36678646978</v>
      </c>
      <c r="D7" s="7">
        <v>2086836514</v>
      </c>
      <c r="E7" s="7">
        <v>3075708315</v>
      </c>
      <c r="F7" s="7">
        <v>212333838</v>
      </c>
      <c r="G7" s="7">
        <v>480335193</v>
      </c>
      <c r="H7" s="7">
        <v>11480245986</v>
      </c>
      <c r="I7" s="7">
        <v>29939012</v>
      </c>
      <c r="J7" s="7">
        <v>73416754304</v>
      </c>
    </row>
    <row r="8" spans="1:10" x14ac:dyDescent="0.15">
      <c r="A8" s="10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x14ac:dyDescent="0.15">
      <c r="A9" s="10" t="s">
        <v>11</v>
      </c>
      <c r="B9" s="7">
        <v>8698092453</v>
      </c>
      <c r="C9" s="7">
        <v>12231247896</v>
      </c>
      <c r="D9" s="7">
        <v>1193717396</v>
      </c>
      <c r="E9" s="7">
        <v>4502434985</v>
      </c>
      <c r="F9" s="7">
        <v>10149326</v>
      </c>
      <c r="G9" s="7">
        <v>40182106</v>
      </c>
      <c r="H9" s="7">
        <v>5172373561</v>
      </c>
      <c r="I9" s="7">
        <v>0</v>
      </c>
      <c r="J9" s="7">
        <v>31848197723</v>
      </c>
    </row>
    <row r="10" spans="1:10" x14ac:dyDescent="0.15">
      <c r="A10" s="10" t="s">
        <v>12</v>
      </c>
      <c r="B10" s="7">
        <v>25984555</v>
      </c>
      <c r="C10" s="7">
        <v>579888540</v>
      </c>
      <c r="D10" s="7">
        <v>54734583</v>
      </c>
      <c r="E10" s="7">
        <v>1567264396</v>
      </c>
      <c r="F10" s="7">
        <v>0</v>
      </c>
      <c r="G10" s="7">
        <v>105405338</v>
      </c>
      <c r="H10" s="7">
        <v>3554366</v>
      </c>
      <c r="I10" s="7">
        <v>0</v>
      </c>
      <c r="J10" s="7">
        <v>2336831778</v>
      </c>
    </row>
    <row r="11" spans="1:10" x14ac:dyDescent="0.15">
      <c r="A11" s="10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</row>
    <row r="12" spans="1:10" x14ac:dyDescent="0.15">
      <c r="A12" s="10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x14ac:dyDescent="0.15">
      <c r="A13" s="10" t="s">
        <v>15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0" x14ac:dyDescent="0.15">
      <c r="A14" s="10" t="s">
        <v>22</v>
      </c>
      <c r="B14" s="7">
        <v>0</v>
      </c>
      <c r="C14" s="7">
        <v>0</v>
      </c>
      <c r="D14" s="7">
        <v>0</v>
      </c>
      <c r="E14" s="7">
        <v>351750</v>
      </c>
      <c r="F14" s="7">
        <v>0</v>
      </c>
      <c r="G14" s="7">
        <v>0</v>
      </c>
      <c r="H14" s="7">
        <v>0</v>
      </c>
      <c r="I14" s="7">
        <v>0</v>
      </c>
      <c r="J14" s="7">
        <v>351750</v>
      </c>
    </row>
    <row r="15" spans="1:10" x14ac:dyDescent="0.15">
      <c r="A15" s="10" t="s">
        <v>16</v>
      </c>
      <c r="B15" s="7">
        <v>4576811690</v>
      </c>
      <c r="C15" s="7">
        <v>1210000</v>
      </c>
      <c r="D15" s="7">
        <v>0</v>
      </c>
      <c r="E15" s="7">
        <v>329656140</v>
      </c>
      <c r="F15" s="7">
        <v>0</v>
      </c>
      <c r="G15" s="7">
        <v>0</v>
      </c>
      <c r="H15" s="7">
        <v>271920</v>
      </c>
      <c r="I15" s="7">
        <v>0</v>
      </c>
      <c r="J15" s="7">
        <v>4907949750</v>
      </c>
    </row>
    <row r="16" spans="1:10" x14ac:dyDescent="0.15">
      <c r="A16" s="10" t="s">
        <v>17</v>
      </c>
      <c r="B16" s="7">
        <v>83322363535</v>
      </c>
      <c r="C16" s="7">
        <v>0</v>
      </c>
      <c r="D16" s="7">
        <v>0</v>
      </c>
      <c r="E16" s="7">
        <v>10912177025</v>
      </c>
      <c r="F16" s="7">
        <v>0</v>
      </c>
      <c r="G16" s="7">
        <v>0</v>
      </c>
      <c r="H16" s="7">
        <v>0</v>
      </c>
      <c r="I16" s="7">
        <v>0</v>
      </c>
      <c r="J16" s="7">
        <v>94234540560</v>
      </c>
    </row>
    <row r="17" spans="1:10" x14ac:dyDescent="0.15">
      <c r="A17" s="10" t="s">
        <v>9</v>
      </c>
      <c r="B17" s="7">
        <v>18989890695</v>
      </c>
      <c r="C17" s="7">
        <v>0</v>
      </c>
      <c r="D17" s="7">
        <v>0</v>
      </c>
      <c r="E17" s="7">
        <v>153998630</v>
      </c>
      <c r="F17" s="7">
        <v>0</v>
      </c>
      <c r="G17" s="7">
        <v>0</v>
      </c>
      <c r="H17" s="7">
        <v>0</v>
      </c>
      <c r="I17" s="7">
        <v>0</v>
      </c>
      <c r="J17" s="7">
        <v>19143889325</v>
      </c>
    </row>
    <row r="18" spans="1:10" x14ac:dyDescent="0.15">
      <c r="A18" s="10" t="s">
        <v>11</v>
      </c>
      <c r="B18" s="7">
        <v>58883488342</v>
      </c>
      <c r="C18" s="7">
        <v>0</v>
      </c>
      <c r="D18" s="7">
        <v>0</v>
      </c>
      <c r="E18" s="7">
        <v>627897965</v>
      </c>
      <c r="F18" s="7">
        <v>0</v>
      </c>
      <c r="G18" s="7">
        <v>0</v>
      </c>
      <c r="H18" s="7">
        <v>0</v>
      </c>
      <c r="I18" s="7">
        <v>0</v>
      </c>
      <c r="J18" s="7">
        <v>59511386307</v>
      </c>
    </row>
    <row r="19" spans="1:10" x14ac:dyDescent="0.15">
      <c r="A19" s="10" t="s">
        <v>12</v>
      </c>
      <c r="B19" s="7">
        <v>4976146450</v>
      </c>
      <c r="C19" s="7">
        <v>0</v>
      </c>
      <c r="D19" s="7">
        <v>0</v>
      </c>
      <c r="E19" s="7">
        <v>9749842872</v>
      </c>
      <c r="F19" s="7">
        <v>0</v>
      </c>
      <c r="G19" s="7">
        <v>0</v>
      </c>
      <c r="H19" s="7">
        <v>0</v>
      </c>
      <c r="I19" s="7">
        <v>0</v>
      </c>
      <c r="J19" s="7">
        <v>14725989322</v>
      </c>
    </row>
    <row r="20" spans="1:10" x14ac:dyDescent="0.15">
      <c r="A20" s="10" t="s">
        <v>22</v>
      </c>
      <c r="B20" s="7">
        <v>3998053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3998053</v>
      </c>
    </row>
    <row r="21" spans="1:10" x14ac:dyDescent="0.15">
      <c r="A21" s="10" t="s">
        <v>16</v>
      </c>
      <c r="B21" s="7">
        <v>468839995</v>
      </c>
      <c r="C21" s="7">
        <v>0</v>
      </c>
      <c r="D21" s="7">
        <v>0</v>
      </c>
      <c r="E21" s="7">
        <v>380437558</v>
      </c>
      <c r="F21" s="7">
        <v>0</v>
      </c>
      <c r="G21" s="7">
        <v>0</v>
      </c>
      <c r="H21" s="7">
        <v>0</v>
      </c>
      <c r="I21" s="7">
        <v>0</v>
      </c>
      <c r="J21" s="7">
        <v>849277553</v>
      </c>
    </row>
    <row r="22" spans="1:10" x14ac:dyDescent="0.15">
      <c r="A22" s="10" t="s">
        <v>18</v>
      </c>
      <c r="B22" s="7">
        <v>1165330</v>
      </c>
      <c r="C22" s="7">
        <v>485432364</v>
      </c>
      <c r="D22" s="7">
        <v>18808136</v>
      </c>
      <c r="E22" s="7">
        <v>520848747</v>
      </c>
      <c r="F22" s="7">
        <v>1</v>
      </c>
      <c r="G22" s="7">
        <v>21474033</v>
      </c>
      <c r="H22" s="7">
        <v>29074526</v>
      </c>
      <c r="I22" s="7">
        <v>0</v>
      </c>
      <c r="J22" s="7">
        <v>1076803137</v>
      </c>
    </row>
    <row r="23" spans="1:10" x14ac:dyDescent="0.15">
      <c r="A23" s="10" t="s">
        <v>19</v>
      </c>
      <c r="B23" s="7">
        <v>115997126031</v>
      </c>
      <c r="C23" s="7">
        <v>49976425778</v>
      </c>
      <c r="D23" s="7">
        <v>3354096629</v>
      </c>
      <c r="E23" s="7">
        <v>20908441358</v>
      </c>
      <c r="F23" s="7">
        <v>222483165</v>
      </c>
      <c r="G23" s="7">
        <v>647396670</v>
      </c>
      <c r="H23" s="7">
        <v>16685520359</v>
      </c>
      <c r="I23" s="7">
        <v>29939012</v>
      </c>
      <c r="J23" s="7">
        <v>207821429002</v>
      </c>
    </row>
  </sheetData>
  <mergeCells count="1">
    <mergeCell ref="A1:J1"/>
  </mergeCells>
  <phoneticPr fontId="4"/>
  <pageMargins left="0.39370078740157483" right="0.39370078740157483" top="0.39370078740157483" bottom="0.39370078740157483" header="0.19685039370078741" footer="0.19685039370078741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7A7E-807F-400D-85E8-A3F516BC8F1C}">
  <sheetPr>
    <pageSetUpPr fitToPage="1"/>
  </sheetPr>
  <dimension ref="A1:K30"/>
  <sheetViews>
    <sheetView zoomScale="85" zoomScaleNormal="85" workbookViewId="0"/>
  </sheetViews>
  <sheetFormatPr defaultColWidth="8.875" defaultRowHeight="11.25" x14ac:dyDescent="0.15"/>
  <cols>
    <col min="1" max="1" width="36.625" style="11" customWidth="1"/>
    <col min="2" max="7" width="15.375" style="11" customWidth="1"/>
    <col min="8" max="8" width="17.25" style="11" customWidth="1"/>
    <col min="9" max="9" width="15.375" style="11" customWidth="1"/>
    <col min="10" max="10" width="17.625" style="11" customWidth="1"/>
    <col min="11" max="11" width="17.75" style="11" customWidth="1"/>
    <col min="12" max="16384" width="8.875" style="11"/>
  </cols>
  <sheetData>
    <row r="1" spans="1:11" ht="21" x14ac:dyDescent="0.2">
      <c r="A1" s="30" t="s">
        <v>78</v>
      </c>
    </row>
    <row r="2" spans="1:11" ht="13.5" x14ac:dyDescent="0.15">
      <c r="A2" s="29" t="s">
        <v>77</v>
      </c>
    </row>
    <row r="3" spans="1:11" ht="13.5" x14ac:dyDescent="0.15">
      <c r="A3" s="29" t="s">
        <v>76</v>
      </c>
    </row>
    <row r="4" spans="1:11" x14ac:dyDescent="0.15">
      <c r="A4" s="11" t="s">
        <v>75</v>
      </c>
    </row>
    <row r="5" spans="1:11" ht="13.5" x14ac:dyDescent="0.15">
      <c r="A5" s="20" t="s">
        <v>74</v>
      </c>
      <c r="G5" s="19" t="s">
        <v>60</v>
      </c>
      <c r="H5" s="19"/>
    </row>
    <row r="6" spans="1:11" ht="37.5" customHeight="1" x14ac:dyDescent="0.15">
      <c r="A6" s="18" t="s">
        <v>73</v>
      </c>
      <c r="B6" s="17" t="s">
        <v>72</v>
      </c>
      <c r="C6" s="17" t="s">
        <v>71</v>
      </c>
      <c r="D6" s="17" t="s">
        <v>70</v>
      </c>
      <c r="E6" s="17" t="s">
        <v>69</v>
      </c>
      <c r="F6" s="17" t="s">
        <v>68</v>
      </c>
      <c r="G6" s="17" t="s">
        <v>67</v>
      </c>
      <c r="H6" s="17" t="s">
        <v>49</v>
      </c>
    </row>
    <row r="7" spans="1:11" ht="18" customHeight="1" x14ac:dyDescent="0.15">
      <c r="A7" s="16"/>
      <c r="B7" s="28"/>
      <c r="C7" s="28"/>
      <c r="D7" s="28"/>
      <c r="E7" s="28"/>
      <c r="F7" s="28">
        <v>0</v>
      </c>
      <c r="G7" s="28">
        <v>0</v>
      </c>
      <c r="H7" s="28"/>
    </row>
    <row r="8" spans="1:11" ht="18" customHeight="1" x14ac:dyDescent="0.15">
      <c r="A8" s="14" t="s">
        <v>19</v>
      </c>
      <c r="B8" s="27"/>
      <c r="C8" s="27"/>
      <c r="D8" s="25">
        <f>SUM(D7)</f>
        <v>0</v>
      </c>
      <c r="E8" s="26"/>
      <c r="F8" s="25">
        <v>0</v>
      </c>
      <c r="G8" s="25">
        <v>0</v>
      </c>
      <c r="H8" s="25">
        <f>SUM(H7)</f>
        <v>0</v>
      </c>
    </row>
    <row r="10" spans="1:11" ht="13.5" x14ac:dyDescent="0.15">
      <c r="A10" s="20" t="s">
        <v>66</v>
      </c>
      <c r="I10" s="19" t="s">
        <v>60</v>
      </c>
      <c r="J10" s="19"/>
    </row>
    <row r="11" spans="1:11" ht="37.5" customHeight="1" x14ac:dyDescent="0.15">
      <c r="A11" s="18" t="s">
        <v>59</v>
      </c>
      <c r="B11" s="17" t="s">
        <v>65</v>
      </c>
      <c r="C11" s="17" t="s">
        <v>57</v>
      </c>
      <c r="D11" s="17" t="s">
        <v>56</v>
      </c>
      <c r="E11" s="17" t="s">
        <v>55</v>
      </c>
      <c r="F11" s="17" t="s">
        <v>54</v>
      </c>
      <c r="G11" s="17" t="s">
        <v>53</v>
      </c>
      <c r="H11" s="17" t="s">
        <v>52</v>
      </c>
      <c r="I11" s="17" t="s">
        <v>64</v>
      </c>
      <c r="J11" s="17" t="s">
        <v>49</v>
      </c>
    </row>
    <row r="12" spans="1:11" ht="18" customHeight="1" x14ac:dyDescent="0.15">
      <c r="A12" s="16" t="s">
        <v>63</v>
      </c>
      <c r="B12" s="12">
        <v>24800000</v>
      </c>
      <c r="C12" s="12">
        <v>99239443</v>
      </c>
      <c r="D12" s="12">
        <v>12736996</v>
      </c>
      <c r="E12" s="12">
        <f>C12-D12</f>
        <v>86502447</v>
      </c>
      <c r="F12" s="12">
        <v>50000000</v>
      </c>
      <c r="G12" s="24">
        <f>IFERROR(B12/F12,"")</f>
        <v>0.496</v>
      </c>
      <c r="H12" s="12">
        <f>E12*G12</f>
        <v>42905213.711999997</v>
      </c>
      <c r="I12" s="12">
        <f>IF(H12&gt;0,IF((H12/B12)&gt;0.7,0,B12-H12),B12)</f>
        <v>0</v>
      </c>
      <c r="J12" s="12">
        <v>24800</v>
      </c>
    </row>
    <row r="13" spans="1:11" ht="18" customHeight="1" x14ac:dyDescent="0.15">
      <c r="A13" s="14" t="s">
        <v>19</v>
      </c>
      <c r="B13" s="12">
        <f>SUM(B12:B12)</f>
        <v>24800000</v>
      </c>
      <c r="C13" s="12">
        <f>SUM(C12:C12)</f>
        <v>99239443</v>
      </c>
      <c r="D13" s="12">
        <f>SUM(D12:D12)</f>
        <v>12736996</v>
      </c>
      <c r="E13" s="12">
        <f>SUM(E12:E12)</f>
        <v>86502447</v>
      </c>
      <c r="F13" s="12">
        <f>SUM(F12:F12)</f>
        <v>50000000</v>
      </c>
      <c r="G13" s="13"/>
      <c r="H13" s="12">
        <f>SUM(H12:H12)</f>
        <v>42905213.711999997</v>
      </c>
      <c r="I13" s="12">
        <f>SUM(I12:I12)</f>
        <v>0</v>
      </c>
      <c r="J13" s="12">
        <f>SUM(J12:J12)</f>
        <v>24800</v>
      </c>
    </row>
    <row r="14" spans="1:11" ht="18" customHeight="1" x14ac:dyDescent="0.15">
      <c r="A14" s="23" t="s">
        <v>62</v>
      </c>
      <c r="B14" s="21"/>
      <c r="C14" s="21"/>
      <c r="D14" s="21"/>
      <c r="E14" s="21"/>
      <c r="F14" s="21"/>
      <c r="G14" s="22"/>
      <c r="H14" s="21"/>
      <c r="I14" s="21"/>
      <c r="J14" s="21"/>
    </row>
    <row r="16" spans="1:11" ht="13.5" x14ac:dyDescent="0.15">
      <c r="A16" s="20" t="s">
        <v>61</v>
      </c>
      <c r="J16" s="19" t="s">
        <v>60</v>
      </c>
      <c r="K16" s="19"/>
    </row>
    <row r="17" spans="1:11" ht="37.5" customHeight="1" x14ac:dyDescent="0.15">
      <c r="A17" s="18" t="s">
        <v>59</v>
      </c>
      <c r="B17" s="17" t="s">
        <v>58</v>
      </c>
      <c r="C17" s="17" t="s">
        <v>57</v>
      </c>
      <c r="D17" s="17" t="s">
        <v>56</v>
      </c>
      <c r="E17" s="17" t="s">
        <v>55</v>
      </c>
      <c r="F17" s="17" t="s">
        <v>54</v>
      </c>
      <c r="G17" s="17" t="s">
        <v>53</v>
      </c>
      <c r="H17" s="17" t="s">
        <v>52</v>
      </c>
      <c r="I17" s="17" t="s">
        <v>51</v>
      </c>
      <c r="J17" s="17" t="s">
        <v>50</v>
      </c>
      <c r="K17" s="17" t="s">
        <v>49</v>
      </c>
    </row>
    <row r="18" spans="1:11" ht="18" customHeight="1" x14ac:dyDescent="0.15">
      <c r="A18" s="16" t="s">
        <v>48</v>
      </c>
      <c r="B18" s="12">
        <v>20000000</v>
      </c>
      <c r="C18" s="12">
        <v>106816270</v>
      </c>
      <c r="D18" s="12">
        <v>3980605</v>
      </c>
      <c r="E18" s="12">
        <f>C18-D18</f>
        <v>102835665</v>
      </c>
      <c r="F18" s="12">
        <v>96500000</v>
      </c>
      <c r="G18" s="15">
        <f>IF(F18&lt;&gt;0,B18/F18,0)</f>
        <v>0.20725388601036268</v>
      </c>
      <c r="H18" s="12">
        <f>E18*G18</f>
        <v>21313091.191709843</v>
      </c>
      <c r="I18" s="12">
        <v>0</v>
      </c>
      <c r="J18" s="12">
        <f>B18-I18</f>
        <v>20000000</v>
      </c>
      <c r="K18" s="12">
        <v>20000</v>
      </c>
    </row>
    <row r="19" spans="1:11" ht="18" customHeight="1" x14ac:dyDescent="0.15">
      <c r="A19" s="16" t="s">
        <v>47</v>
      </c>
      <c r="B19" s="12">
        <v>300000</v>
      </c>
      <c r="C19" s="12">
        <v>43493348908</v>
      </c>
      <c r="D19" s="12">
        <v>27765342191</v>
      </c>
      <c r="E19" s="12">
        <f>C19-D19</f>
        <v>15728006717</v>
      </c>
      <c r="F19" s="12">
        <v>136900000</v>
      </c>
      <c r="G19" s="15">
        <f>IF(F19&lt;&gt;0,B19/F19,0)</f>
        <v>2.1913805697589481E-3</v>
      </c>
      <c r="H19" s="12">
        <f>E19*G19</f>
        <v>34466048.32067202</v>
      </c>
      <c r="I19" s="12">
        <v>0</v>
      </c>
      <c r="J19" s="12">
        <f>B19-I19</f>
        <v>300000</v>
      </c>
      <c r="K19" s="12">
        <v>300</v>
      </c>
    </row>
    <row r="20" spans="1:11" ht="18" customHeight="1" x14ac:dyDescent="0.15">
      <c r="A20" s="16" t="s">
        <v>46</v>
      </c>
      <c r="B20" s="12">
        <v>57630</v>
      </c>
      <c r="C20" s="12">
        <v>6423148</v>
      </c>
      <c r="D20" s="12">
        <v>300668</v>
      </c>
      <c r="E20" s="12">
        <f>C20-D20</f>
        <v>6122480</v>
      </c>
      <c r="F20" s="12">
        <v>5650000</v>
      </c>
      <c r="G20" s="15">
        <f>IF(F20&lt;&gt;0,B20/F20,0)</f>
        <v>1.0200000000000001E-2</v>
      </c>
      <c r="H20" s="12">
        <f>E20*G20</f>
        <v>62449.296000000002</v>
      </c>
      <c r="I20" s="12">
        <v>0</v>
      </c>
      <c r="J20" s="12">
        <f>B20-I20</f>
        <v>57630</v>
      </c>
      <c r="K20" s="12">
        <v>58</v>
      </c>
    </row>
    <row r="21" spans="1:11" ht="18" customHeight="1" x14ac:dyDescent="0.15">
      <c r="A21" s="16" t="s">
        <v>45</v>
      </c>
      <c r="B21" s="12">
        <v>64106700</v>
      </c>
      <c r="C21" s="12">
        <v>42037639673</v>
      </c>
      <c r="D21" s="12">
        <v>9338000639</v>
      </c>
      <c r="E21" s="12">
        <f>C21-D21</f>
        <v>32699639034</v>
      </c>
      <c r="F21" s="12">
        <v>1046400000</v>
      </c>
      <c r="G21" s="15">
        <f>IF(F21&lt;&gt;0,B21/F21,0)</f>
        <v>6.1264048165137613E-2</v>
      </c>
      <c r="H21" s="12">
        <f>E21*G21</f>
        <v>2003312260.76159</v>
      </c>
      <c r="I21" s="12">
        <v>0</v>
      </c>
      <c r="J21" s="12">
        <f>B21-I21</f>
        <v>64106700</v>
      </c>
      <c r="K21" s="12">
        <v>64107</v>
      </c>
    </row>
    <row r="22" spans="1:11" ht="18" customHeight="1" x14ac:dyDescent="0.15">
      <c r="A22" s="16" t="s">
        <v>44</v>
      </c>
      <c r="B22" s="12">
        <v>170000</v>
      </c>
      <c r="C22" s="12">
        <v>339986573</v>
      </c>
      <c r="D22" s="12">
        <v>39789138</v>
      </c>
      <c r="E22" s="12">
        <f>C22-D22</f>
        <v>300197435</v>
      </c>
      <c r="F22" s="12">
        <v>100000000</v>
      </c>
      <c r="G22" s="15">
        <f>IF(F22&lt;&gt;0,B22/F22,0)</f>
        <v>1.6999999999999999E-3</v>
      </c>
      <c r="H22" s="12">
        <f>E22*G22</f>
        <v>510335.63949999999</v>
      </c>
      <c r="I22" s="12">
        <v>0</v>
      </c>
      <c r="J22" s="12">
        <f>B22-I22</f>
        <v>170000</v>
      </c>
      <c r="K22" s="12">
        <v>170</v>
      </c>
    </row>
    <row r="23" spans="1:11" ht="18" customHeight="1" x14ac:dyDescent="0.15">
      <c r="A23" s="16" t="s">
        <v>43</v>
      </c>
      <c r="B23" s="12">
        <v>840000</v>
      </c>
      <c r="C23" s="12">
        <v>1736170935</v>
      </c>
      <c r="D23" s="12">
        <v>83414163</v>
      </c>
      <c r="E23" s="12">
        <f>C23-D23</f>
        <v>1652756772</v>
      </c>
      <c r="F23" s="12">
        <v>422000000</v>
      </c>
      <c r="G23" s="15">
        <f>IF(F23&lt;&gt;0,B23/F23,0)</f>
        <v>1.9905213270142181E-3</v>
      </c>
      <c r="H23" s="12">
        <f>E23*G23</f>
        <v>3289847.6030331757</v>
      </c>
      <c r="I23" s="12">
        <v>0</v>
      </c>
      <c r="J23" s="12">
        <f>B23-I23</f>
        <v>840000</v>
      </c>
      <c r="K23" s="12">
        <v>840</v>
      </c>
    </row>
    <row r="24" spans="1:11" ht="18" customHeight="1" x14ac:dyDescent="0.15">
      <c r="A24" s="16" t="s">
        <v>42</v>
      </c>
      <c r="B24" s="12">
        <v>2390000</v>
      </c>
      <c r="C24" s="12">
        <v>2410785195</v>
      </c>
      <c r="D24" s="12">
        <v>10427486</v>
      </c>
      <c r="E24" s="12">
        <f>C24-D24</f>
        <v>2400357709</v>
      </c>
      <c r="F24" s="12">
        <v>1900000000</v>
      </c>
      <c r="G24" s="15">
        <f>IF(F24&lt;&gt;0,B24/F24,0)</f>
        <v>1.2578947368421052E-3</v>
      </c>
      <c r="H24" s="12">
        <f>E24*G24</f>
        <v>3019397.3286894737</v>
      </c>
      <c r="I24" s="12">
        <v>0</v>
      </c>
      <c r="J24" s="12">
        <f>B24-I24</f>
        <v>2390000</v>
      </c>
      <c r="K24" s="12">
        <v>2390</v>
      </c>
    </row>
    <row r="25" spans="1:11" ht="18" customHeight="1" x14ac:dyDescent="0.15">
      <c r="A25" s="16" t="s">
        <v>41</v>
      </c>
      <c r="B25" s="12">
        <v>1137512</v>
      </c>
      <c r="C25" s="12">
        <v>482373631</v>
      </c>
      <c r="D25" s="12">
        <v>10671330</v>
      </c>
      <c r="E25" s="12">
        <f>C25-D25</f>
        <v>471702301</v>
      </c>
      <c r="F25" s="12">
        <v>324187666</v>
      </c>
      <c r="G25" s="15">
        <f>IF(F25&lt;&gt;0,B25/F25,0)</f>
        <v>3.5088071487580901E-3</v>
      </c>
      <c r="H25" s="12">
        <f>E25*G25</f>
        <v>1655112.4058344404</v>
      </c>
      <c r="I25" s="12">
        <v>0</v>
      </c>
      <c r="J25" s="12">
        <f>B25-I25</f>
        <v>1137512</v>
      </c>
      <c r="K25" s="12">
        <v>1010</v>
      </c>
    </row>
    <row r="26" spans="1:11" ht="18" customHeight="1" x14ac:dyDescent="0.15">
      <c r="A26" s="16" t="s">
        <v>40</v>
      </c>
      <c r="B26" s="12">
        <v>28000000</v>
      </c>
      <c r="C26" s="12">
        <v>43733968000</v>
      </c>
      <c r="D26" s="12">
        <v>20110634000</v>
      </c>
      <c r="E26" s="12">
        <f>C26-D26</f>
        <v>23623334000</v>
      </c>
      <c r="F26" s="12">
        <v>14538000000</v>
      </c>
      <c r="G26" s="15">
        <f>IF(F26&lt;&gt;0,B26/F26,0)</f>
        <v>1.925987068372541E-3</v>
      </c>
      <c r="H26" s="12">
        <f>E26*G26</f>
        <v>45498235.795845374</v>
      </c>
      <c r="I26" s="12">
        <v>0</v>
      </c>
      <c r="J26" s="12">
        <f>B26-I26</f>
        <v>28000000</v>
      </c>
      <c r="K26" s="12">
        <v>28000</v>
      </c>
    </row>
    <row r="27" spans="1:11" ht="18" customHeight="1" x14ac:dyDescent="0.15">
      <c r="A27" s="16" t="s">
        <v>39</v>
      </c>
      <c r="B27" s="12">
        <v>1000000</v>
      </c>
      <c r="C27" s="12">
        <v>65773879</v>
      </c>
      <c r="D27" s="12">
        <v>47109569</v>
      </c>
      <c r="E27" s="12">
        <f>C27-D27</f>
        <v>18664310</v>
      </c>
      <c r="F27" s="12">
        <v>40000000</v>
      </c>
      <c r="G27" s="15">
        <f>IF(F27&lt;&gt;0,B27/F27,0)</f>
        <v>2.5000000000000001E-2</v>
      </c>
      <c r="H27" s="12">
        <f>E27*G27</f>
        <v>466607.75</v>
      </c>
      <c r="I27" s="12">
        <v>0</v>
      </c>
      <c r="J27" s="12">
        <f>B27-I27</f>
        <v>1000000</v>
      </c>
      <c r="K27" s="12">
        <v>1000</v>
      </c>
    </row>
    <row r="28" spans="1:11" ht="18" customHeight="1" x14ac:dyDescent="0.15">
      <c r="A28" s="16" t="s">
        <v>38</v>
      </c>
      <c r="B28" s="12">
        <v>500000</v>
      </c>
      <c r="C28" s="12">
        <v>917427503</v>
      </c>
      <c r="D28" s="12">
        <v>120250161</v>
      </c>
      <c r="E28" s="12">
        <f>C28-D28</f>
        <v>797177342</v>
      </c>
      <c r="F28" s="12">
        <v>24000000</v>
      </c>
      <c r="G28" s="15">
        <f>IF(F28&lt;&gt;0,B28/F28,0)</f>
        <v>2.0833333333333332E-2</v>
      </c>
      <c r="H28" s="12">
        <f>E28*G28</f>
        <v>16607861.291666666</v>
      </c>
      <c r="I28" s="12">
        <v>0</v>
      </c>
      <c r="J28" s="12">
        <f>B28-I28</f>
        <v>500000</v>
      </c>
      <c r="K28" s="12">
        <v>500</v>
      </c>
    </row>
    <row r="29" spans="1:11" ht="18" customHeight="1" x14ac:dyDescent="0.15">
      <c r="A29" s="16" t="s">
        <v>37</v>
      </c>
      <c r="B29" s="12">
        <v>8500000</v>
      </c>
      <c r="C29" s="12">
        <v>24857606000000</v>
      </c>
      <c r="D29" s="12">
        <v>24516985000000</v>
      </c>
      <c r="E29" s="12">
        <f>C29-D29</f>
        <v>340621000000</v>
      </c>
      <c r="F29" s="12">
        <v>16602000000</v>
      </c>
      <c r="G29" s="15">
        <f>IF(F29&lt;&gt;0,B29/F29,0)</f>
        <v>5.1198650764968073E-4</v>
      </c>
      <c r="H29" s="12">
        <f>E29*G29</f>
        <v>174393356.22214189</v>
      </c>
      <c r="I29" s="12">
        <v>0</v>
      </c>
      <c r="J29" s="12">
        <f>B29-I29</f>
        <v>8500000</v>
      </c>
      <c r="K29" s="12">
        <v>8500</v>
      </c>
    </row>
    <row r="30" spans="1:11" ht="18" customHeight="1" x14ac:dyDescent="0.15">
      <c r="A30" s="14" t="s">
        <v>19</v>
      </c>
      <c r="B30" s="12">
        <f>SUM(B18:B29)</f>
        <v>127001842</v>
      </c>
      <c r="C30" s="12">
        <f>SUM(C18:C29)</f>
        <v>24992936713715</v>
      </c>
      <c r="D30" s="12">
        <f>SUM(D18:D29)</f>
        <v>24574514919950</v>
      </c>
      <c r="E30" s="12">
        <f>SUM(E18:E29)</f>
        <v>418421793765</v>
      </c>
      <c r="F30" s="12">
        <f>SUM(F18:F29)</f>
        <v>35235637666</v>
      </c>
      <c r="G30" s="13"/>
      <c r="H30" s="12">
        <f>SUM(H18:H29)</f>
        <v>2304594603.6066828</v>
      </c>
      <c r="I30" s="12">
        <f>SUM(I18:I29)</f>
        <v>0</v>
      </c>
      <c r="J30" s="12">
        <f>SUM(J18:J29)</f>
        <v>127001842</v>
      </c>
      <c r="K30" s="12">
        <f>SUM(K18:K29)</f>
        <v>126875</v>
      </c>
    </row>
  </sheetData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0ABD-C0D1-403C-800F-FA2B26C970FC}">
  <sheetPr>
    <pageSetUpPr fitToPage="1"/>
  </sheetPr>
  <dimension ref="A1:G19"/>
  <sheetViews>
    <sheetView zoomScale="85" zoomScaleNormal="85" workbookViewId="0"/>
  </sheetViews>
  <sheetFormatPr defaultColWidth="8.875" defaultRowHeight="11.25" x14ac:dyDescent="0.15"/>
  <cols>
    <col min="1" max="1" width="22.875" style="11" customWidth="1"/>
    <col min="2" max="7" width="19.875" style="11" customWidth="1"/>
    <col min="8" max="16384" width="8.875" style="11"/>
  </cols>
  <sheetData>
    <row r="1" spans="1:7" ht="21" x14ac:dyDescent="0.2">
      <c r="A1" s="30" t="s">
        <v>100</v>
      </c>
    </row>
    <row r="2" spans="1:7" ht="13.5" x14ac:dyDescent="0.15">
      <c r="A2" s="29" t="s">
        <v>77</v>
      </c>
    </row>
    <row r="3" spans="1:7" ht="13.5" x14ac:dyDescent="0.15">
      <c r="A3" s="29" t="s">
        <v>76</v>
      </c>
    </row>
    <row r="4" spans="1:7" ht="13.5" x14ac:dyDescent="0.15">
      <c r="A4" s="11" t="s">
        <v>99</v>
      </c>
      <c r="F4" s="19" t="s">
        <v>60</v>
      </c>
      <c r="G4" s="19"/>
    </row>
    <row r="5" spans="1:7" ht="22.5" customHeight="1" x14ac:dyDescent="0.15">
      <c r="A5" s="18" t="s">
        <v>98</v>
      </c>
      <c r="B5" s="18" t="s">
        <v>97</v>
      </c>
      <c r="C5" s="18" t="s">
        <v>96</v>
      </c>
      <c r="D5" s="18" t="s">
        <v>95</v>
      </c>
      <c r="E5" s="18" t="s">
        <v>94</v>
      </c>
      <c r="F5" s="17" t="s">
        <v>93</v>
      </c>
      <c r="G5" s="17" t="s">
        <v>92</v>
      </c>
    </row>
    <row r="6" spans="1:7" ht="18" customHeight="1" x14ac:dyDescent="0.15">
      <c r="A6" s="16" t="s">
        <v>91</v>
      </c>
      <c r="B6" s="12">
        <v>50000000</v>
      </c>
      <c r="C6" s="12">
        <v>0</v>
      </c>
      <c r="D6" s="12">
        <v>0</v>
      </c>
      <c r="E6" s="12">
        <v>0</v>
      </c>
      <c r="F6" s="12">
        <f>SUM(B6:E6)</f>
        <v>50000000</v>
      </c>
      <c r="G6" s="12">
        <v>50000</v>
      </c>
    </row>
    <row r="7" spans="1:7" ht="18" customHeight="1" x14ac:dyDescent="0.15">
      <c r="A7" s="16" t="s">
        <v>90</v>
      </c>
      <c r="B7" s="12">
        <v>1747812000</v>
      </c>
      <c r="C7" s="12">
        <v>0</v>
      </c>
      <c r="D7" s="12">
        <v>0</v>
      </c>
      <c r="E7" s="12">
        <v>0</v>
      </c>
      <c r="F7" s="12">
        <f>SUM(B7:E7)</f>
        <v>1747812000</v>
      </c>
      <c r="G7" s="12">
        <v>1564595</v>
      </c>
    </row>
    <row r="8" spans="1:7" ht="18" customHeight="1" x14ac:dyDescent="0.15">
      <c r="A8" s="16" t="s">
        <v>89</v>
      </c>
      <c r="B8" s="12">
        <v>938179947</v>
      </c>
      <c r="C8" s="12">
        <v>0</v>
      </c>
      <c r="D8" s="12">
        <v>0</v>
      </c>
      <c r="E8" s="12">
        <v>0</v>
      </c>
      <c r="F8" s="12">
        <f>SUM(B8:E8)</f>
        <v>938179947</v>
      </c>
      <c r="G8" s="12">
        <v>1192604</v>
      </c>
    </row>
    <row r="9" spans="1:7" ht="18" customHeight="1" x14ac:dyDescent="0.15">
      <c r="A9" s="16" t="s">
        <v>88</v>
      </c>
      <c r="B9" s="12">
        <v>212156000</v>
      </c>
      <c r="C9" s="12">
        <v>0</v>
      </c>
      <c r="D9" s="12">
        <v>0</v>
      </c>
      <c r="E9" s="12">
        <v>0</v>
      </c>
      <c r="F9" s="12">
        <f>SUM(B9:E9)</f>
        <v>212156000</v>
      </c>
      <c r="G9" s="12">
        <v>212080</v>
      </c>
    </row>
    <row r="10" spans="1:7" ht="18" customHeight="1" x14ac:dyDescent="0.15">
      <c r="A10" s="16" t="s">
        <v>87</v>
      </c>
      <c r="B10" s="12">
        <v>58000</v>
      </c>
      <c r="C10" s="12">
        <v>0</v>
      </c>
      <c r="D10" s="12">
        <v>0</v>
      </c>
      <c r="E10" s="12">
        <v>0</v>
      </c>
      <c r="F10" s="12">
        <f>SUM(B10:E10)</f>
        <v>58000</v>
      </c>
      <c r="G10" s="12">
        <v>58</v>
      </c>
    </row>
    <row r="11" spans="1:7" ht="18" customHeight="1" x14ac:dyDescent="0.15">
      <c r="A11" s="16" t="s">
        <v>86</v>
      </c>
      <c r="B11" s="12">
        <v>124890000</v>
      </c>
      <c r="C11" s="12">
        <v>0</v>
      </c>
      <c r="D11" s="12">
        <v>0</v>
      </c>
      <c r="E11" s="12">
        <v>0</v>
      </c>
      <c r="F11" s="12">
        <f>SUM(B11:E11)</f>
        <v>124890000</v>
      </c>
      <c r="G11" s="12">
        <v>62996</v>
      </c>
    </row>
    <row r="12" spans="1:7" ht="18" customHeight="1" x14ac:dyDescent="0.15">
      <c r="A12" s="16" t="s">
        <v>85</v>
      </c>
      <c r="B12" s="12">
        <v>704842000</v>
      </c>
      <c r="C12" s="12">
        <v>0</v>
      </c>
      <c r="D12" s="12">
        <v>0</v>
      </c>
      <c r="E12" s="12">
        <v>0</v>
      </c>
      <c r="F12" s="12">
        <f>SUM(B12:E12)</f>
        <v>704842000</v>
      </c>
      <c r="G12" s="12">
        <v>541673</v>
      </c>
    </row>
    <row r="13" spans="1:7" ht="18" customHeight="1" x14ac:dyDescent="0.15">
      <c r="A13" s="16" t="s">
        <v>84</v>
      </c>
      <c r="B13" s="12">
        <v>416921072</v>
      </c>
      <c r="C13" s="12">
        <v>0</v>
      </c>
      <c r="D13" s="12">
        <v>0</v>
      </c>
      <c r="E13" s="12">
        <v>0</v>
      </c>
      <c r="F13" s="12">
        <f>SUM(B13:E13)</f>
        <v>416921072</v>
      </c>
      <c r="G13" s="12">
        <v>354717</v>
      </c>
    </row>
    <row r="14" spans="1:7" ht="18" customHeight="1" x14ac:dyDescent="0.15">
      <c r="A14" s="16" t="s">
        <v>83</v>
      </c>
      <c r="B14" s="12">
        <v>142564540</v>
      </c>
      <c r="C14" s="12">
        <v>0</v>
      </c>
      <c r="D14" s="12">
        <v>0</v>
      </c>
      <c r="E14" s="12">
        <v>0</v>
      </c>
      <c r="F14" s="12">
        <f>SUM(B14:E14)</f>
        <v>142564540</v>
      </c>
      <c r="G14" s="12">
        <v>156879</v>
      </c>
    </row>
    <row r="15" spans="1:7" ht="18" customHeight="1" x14ac:dyDescent="0.15">
      <c r="A15" s="16" t="s">
        <v>82</v>
      </c>
      <c r="B15" s="12">
        <v>469798000</v>
      </c>
      <c r="C15" s="12">
        <v>0</v>
      </c>
      <c r="D15" s="12">
        <v>0</v>
      </c>
      <c r="E15" s="12">
        <v>0</v>
      </c>
      <c r="F15" s="12">
        <f>SUM(B15:E15)</f>
        <v>469798000</v>
      </c>
      <c r="G15" s="12">
        <v>67292</v>
      </c>
    </row>
    <row r="16" spans="1:7" ht="18" customHeight="1" x14ac:dyDescent="0.15">
      <c r="A16" s="16" t="s">
        <v>81</v>
      </c>
      <c r="B16" s="12">
        <v>922448000</v>
      </c>
      <c r="C16" s="12">
        <v>0</v>
      </c>
      <c r="D16" s="12">
        <v>0</v>
      </c>
      <c r="E16" s="12">
        <v>0</v>
      </c>
      <c r="F16" s="12">
        <f>SUM(B16:E16)</f>
        <v>922448000</v>
      </c>
      <c r="G16" s="12">
        <v>922285</v>
      </c>
    </row>
    <row r="17" spans="1:7" ht="18" customHeight="1" x14ac:dyDescent="0.15">
      <c r="A17" s="16" t="s">
        <v>80</v>
      </c>
      <c r="B17" s="12">
        <v>14733000</v>
      </c>
      <c r="C17" s="12">
        <v>0</v>
      </c>
      <c r="D17" s="12">
        <v>0</v>
      </c>
      <c r="E17" s="12">
        <v>0</v>
      </c>
      <c r="F17" s="12">
        <f>SUM(B17:E17)</f>
        <v>14733000</v>
      </c>
      <c r="G17" s="12">
        <v>4714</v>
      </c>
    </row>
    <row r="18" spans="1:7" ht="18" customHeight="1" x14ac:dyDescent="0.15">
      <c r="A18" s="16" t="s">
        <v>79</v>
      </c>
      <c r="B18" s="12">
        <v>20000000</v>
      </c>
      <c r="C18" s="12">
        <v>0</v>
      </c>
      <c r="D18" s="12">
        <v>0</v>
      </c>
      <c r="E18" s="12">
        <v>0</v>
      </c>
      <c r="F18" s="12">
        <f>SUM(B18:E18)</f>
        <v>20000000</v>
      </c>
      <c r="G18" s="12">
        <v>2000</v>
      </c>
    </row>
    <row r="19" spans="1:7" ht="18" customHeight="1" x14ac:dyDescent="0.15">
      <c r="A19" s="14" t="s">
        <v>19</v>
      </c>
      <c r="B19" s="12">
        <f>SUM(B6:B18)</f>
        <v>5764402559</v>
      </c>
      <c r="C19" s="12">
        <f>SUM(C6:C18)</f>
        <v>0</v>
      </c>
      <c r="D19" s="12">
        <f>SUM(D6:D18)</f>
        <v>0</v>
      </c>
      <c r="E19" s="12">
        <f>SUM(E6:E18)</f>
        <v>0</v>
      </c>
      <c r="F19" s="12">
        <f>SUM(F6:F18)</f>
        <v>5764402559</v>
      </c>
      <c r="G19" s="12">
        <f>SUM(G6:G18)</f>
        <v>5131893</v>
      </c>
    </row>
  </sheetData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C5BA-EB9D-42CF-9D19-43ABC8DDF33E}">
  <sheetPr>
    <pageSetUpPr fitToPage="1"/>
  </sheetPr>
  <dimension ref="A1:D31"/>
  <sheetViews>
    <sheetView zoomScale="85" zoomScaleNormal="85" workbookViewId="0"/>
  </sheetViews>
  <sheetFormatPr defaultColWidth="8.875" defaultRowHeight="11.25" x14ac:dyDescent="0.15"/>
  <cols>
    <col min="1" max="1" width="30.875" style="11" customWidth="1"/>
    <col min="2" max="3" width="19.875" style="11" customWidth="1"/>
    <col min="4" max="16384" width="8.875" style="11"/>
  </cols>
  <sheetData>
    <row r="1" spans="1:3" ht="21" x14ac:dyDescent="0.2">
      <c r="A1" s="30" t="s">
        <v>125</v>
      </c>
    </row>
    <row r="2" spans="1:3" ht="13.5" x14ac:dyDescent="0.15">
      <c r="A2" s="29" t="s">
        <v>77</v>
      </c>
    </row>
    <row r="3" spans="1:3" ht="13.5" x14ac:dyDescent="0.15">
      <c r="A3" s="29" t="s">
        <v>76</v>
      </c>
    </row>
    <row r="4" spans="1:3" ht="13.5" x14ac:dyDescent="0.15">
      <c r="A4" s="11" t="s">
        <v>75</v>
      </c>
      <c r="C4" s="19" t="s">
        <v>60</v>
      </c>
    </row>
    <row r="5" spans="1:3" ht="22.5" customHeight="1" x14ac:dyDescent="0.15">
      <c r="A5" s="18" t="s">
        <v>124</v>
      </c>
      <c r="B5" s="18" t="s">
        <v>123</v>
      </c>
      <c r="C5" s="18" t="s">
        <v>122</v>
      </c>
    </row>
    <row r="6" spans="1:3" ht="18" customHeight="1" x14ac:dyDescent="0.15">
      <c r="A6" s="38" t="s">
        <v>121</v>
      </c>
      <c r="B6" s="39"/>
      <c r="C6" s="39"/>
    </row>
    <row r="7" spans="1:3" ht="18" customHeight="1" x14ac:dyDescent="0.15">
      <c r="A7" s="37" t="s">
        <v>120</v>
      </c>
      <c r="B7" s="12">
        <v>12232500</v>
      </c>
      <c r="C7" s="12">
        <v>0</v>
      </c>
    </row>
    <row r="8" spans="1:3" ht="18" customHeight="1" thickBot="1" x14ac:dyDescent="0.2">
      <c r="A8" s="35" t="s">
        <v>101</v>
      </c>
      <c r="B8" s="34">
        <f>SUM(B7)</f>
        <v>12232500</v>
      </c>
      <c r="C8" s="34">
        <f>SUM(C7)</f>
        <v>0</v>
      </c>
    </row>
    <row r="9" spans="1:3" ht="18" customHeight="1" thickTop="1" x14ac:dyDescent="0.15">
      <c r="A9" s="38" t="s">
        <v>119</v>
      </c>
      <c r="B9" s="12"/>
      <c r="C9" s="12"/>
    </row>
    <row r="10" spans="1:3" ht="18" customHeight="1" x14ac:dyDescent="0.15">
      <c r="A10" s="37" t="s">
        <v>118</v>
      </c>
      <c r="B10" s="12"/>
      <c r="C10" s="12"/>
    </row>
    <row r="11" spans="1:3" ht="18" customHeight="1" x14ac:dyDescent="0.15">
      <c r="A11" s="36" t="s">
        <v>117</v>
      </c>
      <c r="B11" s="12">
        <v>129201141</v>
      </c>
      <c r="C11" s="12">
        <v>12219233</v>
      </c>
    </row>
    <row r="12" spans="1:3" ht="18" customHeight="1" x14ac:dyDescent="0.15">
      <c r="A12" s="36" t="s">
        <v>116</v>
      </c>
      <c r="B12" s="12">
        <v>9569743</v>
      </c>
      <c r="C12" s="12">
        <v>853666</v>
      </c>
    </row>
    <row r="13" spans="1:3" ht="18" customHeight="1" x14ac:dyDescent="0.15">
      <c r="A13" s="36" t="s">
        <v>115</v>
      </c>
      <c r="B13" s="12">
        <v>97641527</v>
      </c>
      <c r="C13" s="12">
        <v>5632077</v>
      </c>
    </row>
    <row r="14" spans="1:3" ht="18" customHeight="1" x14ac:dyDescent="0.15">
      <c r="A14" s="36" t="s">
        <v>114</v>
      </c>
      <c r="B14" s="12">
        <v>7821409</v>
      </c>
      <c r="C14" s="12">
        <v>885830</v>
      </c>
    </row>
    <row r="15" spans="1:3" ht="18" customHeight="1" x14ac:dyDescent="0.15">
      <c r="A15" s="36" t="s">
        <v>113</v>
      </c>
      <c r="B15" s="12">
        <v>20083748</v>
      </c>
      <c r="C15" s="12">
        <v>1189172</v>
      </c>
    </row>
    <row r="16" spans="1:3" ht="18" customHeight="1" x14ac:dyDescent="0.15">
      <c r="A16" s="36" t="s">
        <v>112</v>
      </c>
      <c r="B16" s="12">
        <v>31364453</v>
      </c>
      <c r="C16" s="12">
        <v>6123491</v>
      </c>
    </row>
    <row r="17" spans="1:4" ht="18" customHeight="1" x14ac:dyDescent="0.15">
      <c r="A17" s="36" t="s">
        <v>111</v>
      </c>
      <c r="B17" s="12">
        <v>732814360</v>
      </c>
      <c r="C17" s="12">
        <v>73118376</v>
      </c>
    </row>
    <row r="18" spans="1:4" ht="18" customHeight="1" x14ac:dyDescent="0.15">
      <c r="A18" s="36" t="s">
        <v>110</v>
      </c>
      <c r="B18" s="12">
        <v>6714351</v>
      </c>
      <c r="C18" s="12">
        <v>505807</v>
      </c>
    </row>
    <row r="19" spans="1:4" ht="18" customHeight="1" x14ac:dyDescent="0.15">
      <c r="A19" s="36" t="s">
        <v>109</v>
      </c>
      <c r="B19" s="12">
        <v>8799821</v>
      </c>
      <c r="C19" s="12">
        <v>1233957</v>
      </c>
    </row>
    <row r="20" spans="1:4" ht="18" customHeight="1" x14ac:dyDescent="0.15">
      <c r="A20" s="36" t="s">
        <v>108</v>
      </c>
      <c r="B20" s="12"/>
      <c r="C20" s="12"/>
    </row>
    <row r="21" spans="1:4" ht="18" customHeight="1" x14ac:dyDescent="0.15">
      <c r="A21" s="36" t="s">
        <v>107</v>
      </c>
      <c r="B21" s="12">
        <v>6337293</v>
      </c>
      <c r="C21" s="12">
        <v>9039</v>
      </c>
    </row>
    <row r="22" spans="1:4" ht="18" customHeight="1" x14ac:dyDescent="0.15">
      <c r="A22" s="36" t="s">
        <v>106</v>
      </c>
      <c r="B22" s="12">
        <v>3014093</v>
      </c>
      <c r="C22" s="12">
        <v>0</v>
      </c>
    </row>
    <row r="23" spans="1:4" ht="18" customHeight="1" x14ac:dyDescent="0.15">
      <c r="A23" s="36" t="s">
        <v>105</v>
      </c>
      <c r="B23" s="12">
        <v>52200</v>
      </c>
      <c r="C23" s="12">
        <v>0</v>
      </c>
    </row>
    <row r="24" spans="1:4" ht="18" customHeight="1" x14ac:dyDescent="0.15">
      <c r="A24" s="36" t="s">
        <v>104</v>
      </c>
      <c r="B24" s="12">
        <v>245779060</v>
      </c>
      <c r="C24" s="12">
        <v>31202321</v>
      </c>
    </row>
    <row r="25" spans="1:4" ht="18" customHeight="1" x14ac:dyDescent="0.15">
      <c r="A25" s="37" t="s">
        <v>103</v>
      </c>
      <c r="B25" s="12">
        <v>19145806</v>
      </c>
      <c r="C25" s="12">
        <v>0</v>
      </c>
    </row>
    <row r="26" spans="1:4" ht="18" customHeight="1" x14ac:dyDescent="0.15">
      <c r="A26" s="36" t="s">
        <v>102</v>
      </c>
      <c r="B26" s="12">
        <v>110000</v>
      </c>
      <c r="C26" s="12">
        <v>0</v>
      </c>
    </row>
    <row r="27" spans="1:4" ht="18" customHeight="1" thickBot="1" x14ac:dyDescent="0.2">
      <c r="A27" s="35" t="s">
        <v>101</v>
      </c>
      <c r="B27" s="34">
        <f>SUM(B10:B26)</f>
        <v>1318449005</v>
      </c>
      <c r="C27" s="34">
        <f>SUM(C10:C26)</f>
        <v>132972969</v>
      </c>
    </row>
    <row r="28" spans="1:4" ht="18" customHeight="1" thickTop="1" x14ac:dyDescent="0.15">
      <c r="A28" s="33" t="s">
        <v>19</v>
      </c>
      <c r="B28" s="12">
        <f>SUM(B27,B8)</f>
        <v>1330681505</v>
      </c>
      <c r="C28" s="12">
        <f>SUM(C27,C8)</f>
        <v>132972969</v>
      </c>
    </row>
    <row r="29" spans="1:4" x14ac:dyDescent="0.15">
      <c r="A29" s="32"/>
    </row>
    <row r="30" spans="1:4" x14ac:dyDescent="0.15">
      <c r="D30" s="31"/>
    </row>
    <row r="31" spans="1:4" x14ac:dyDescent="0.15">
      <c r="C31" s="31"/>
      <c r="D31" s="31"/>
    </row>
  </sheetData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25F0-8303-4C03-B919-82663C6AF180}">
  <sheetPr>
    <pageSetUpPr fitToPage="1"/>
  </sheetPr>
  <dimension ref="A1:D30"/>
  <sheetViews>
    <sheetView zoomScale="85" zoomScaleNormal="85" workbookViewId="0"/>
  </sheetViews>
  <sheetFormatPr defaultColWidth="8.875" defaultRowHeight="11.25" x14ac:dyDescent="0.15"/>
  <cols>
    <col min="1" max="1" width="30.875" style="11" customWidth="1"/>
    <col min="2" max="3" width="19.875" style="11" customWidth="1"/>
    <col min="4" max="16384" width="8.875" style="11"/>
  </cols>
  <sheetData>
    <row r="1" spans="1:3" ht="21" x14ac:dyDescent="0.2">
      <c r="A1" s="30" t="s">
        <v>136</v>
      </c>
    </row>
    <row r="2" spans="1:3" ht="13.5" x14ac:dyDescent="0.15">
      <c r="A2" s="29" t="s">
        <v>77</v>
      </c>
    </row>
    <row r="3" spans="1:3" ht="13.5" x14ac:dyDescent="0.15">
      <c r="A3" s="29" t="s">
        <v>76</v>
      </c>
    </row>
    <row r="4" spans="1:3" ht="13.5" x14ac:dyDescent="0.15">
      <c r="A4" s="11" t="s">
        <v>75</v>
      </c>
      <c r="C4" s="19" t="s">
        <v>60</v>
      </c>
    </row>
    <row r="5" spans="1:3" ht="22.5" customHeight="1" x14ac:dyDescent="0.15">
      <c r="A5" s="18" t="s">
        <v>124</v>
      </c>
      <c r="B5" s="18" t="s">
        <v>123</v>
      </c>
      <c r="C5" s="18" t="s">
        <v>122</v>
      </c>
    </row>
    <row r="6" spans="1:3" ht="18" customHeight="1" x14ac:dyDescent="0.15">
      <c r="A6" s="38" t="s">
        <v>121</v>
      </c>
      <c r="B6" s="39"/>
      <c r="C6" s="39"/>
    </row>
    <row r="7" spans="1:3" ht="18" customHeight="1" x14ac:dyDescent="0.15">
      <c r="A7" s="37" t="s">
        <v>120</v>
      </c>
      <c r="B7" s="39">
        <v>5000</v>
      </c>
      <c r="C7" s="12"/>
    </row>
    <row r="8" spans="1:3" ht="18" customHeight="1" thickBot="1" x14ac:dyDescent="0.2">
      <c r="A8" s="35" t="s">
        <v>101</v>
      </c>
      <c r="B8" s="34">
        <f>SUM(B7)</f>
        <v>5000</v>
      </c>
      <c r="C8" s="34">
        <f>SUM(C7)</f>
        <v>0</v>
      </c>
    </row>
    <row r="9" spans="1:3" ht="18" customHeight="1" thickTop="1" x14ac:dyDescent="0.15">
      <c r="A9" s="38" t="s">
        <v>119</v>
      </c>
      <c r="B9" s="12"/>
      <c r="C9" s="12"/>
    </row>
    <row r="10" spans="1:3" ht="18" customHeight="1" x14ac:dyDescent="0.15">
      <c r="A10" s="37" t="s">
        <v>135</v>
      </c>
      <c r="B10" s="12"/>
      <c r="C10" s="12"/>
    </row>
    <row r="11" spans="1:3" ht="18" customHeight="1" x14ac:dyDescent="0.15">
      <c r="A11" s="36" t="s">
        <v>134</v>
      </c>
      <c r="B11" s="12">
        <v>96681219</v>
      </c>
      <c r="C11" s="12">
        <v>9143652</v>
      </c>
    </row>
    <row r="12" spans="1:3" ht="18" customHeight="1" x14ac:dyDescent="0.15">
      <c r="A12" s="36" t="s">
        <v>133</v>
      </c>
      <c r="B12" s="12">
        <v>15118090</v>
      </c>
      <c r="C12" s="12">
        <v>1348605</v>
      </c>
    </row>
    <row r="13" spans="1:3" ht="18" customHeight="1" x14ac:dyDescent="0.15">
      <c r="A13" s="36" t="s">
        <v>132</v>
      </c>
      <c r="B13" s="12">
        <v>77301733</v>
      </c>
      <c r="C13" s="12">
        <v>4458854</v>
      </c>
    </row>
    <row r="14" spans="1:3" ht="18" customHeight="1" x14ac:dyDescent="0.15">
      <c r="A14" s="36" t="s">
        <v>131</v>
      </c>
      <c r="B14" s="12">
        <v>3996190</v>
      </c>
      <c r="C14" s="12">
        <v>452597</v>
      </c>
    </row>
    <row r="15" spans="1:3" ht="18" customHeight="1" x14ac:dyDescent="0.15">
      <c r="A15" s="36" t="s">
        <v>130</v>
      </c>
      <c r="B15" s="12">
        <v>15913981</v>
      </c>
      <c r="C15" s="12">
        <v>942278</v>
      </c>
    </row>
    <row r="16" spans="1:3" ht="18" customHeight="1" x14ac:dyDescent="0.15">
      <c r="A16" s="36" t="s">
        <v>112</v>
      </c>
      <c r="B16" s="12">
        <v>1413160</v>
      </c>
      <c r="C16" s="12">
        <v>81047</v>
      </c>
    </row>
    <row r="17" spans="1:4" ht="18" customHeight="1" x14ac:dyDescent="0.15">
      <c r="A17" s="36" t="s">
        <v>111</v>
      </c>
      <c r="B17" s="12">
        <v>218568013</v>
      </c>
      <c r="C17" s="12">
        <v>21812478</v>
      </c>
    </row>
    <row r="18" spans="1:4" ht="18" customHeight="1" x14ac:dyDescent="0.15">
      <c r="A18" s="36" t="s">
        <v>109</v>
      </c>
      <c r="B18" s="12">
        <v>8344244</v>
      </c>
      <c r="C18" s="12">
        <v>1170074</v>
      </c>
    </row>
    <row r="19" spans="1:4" ht="18" customHeight="1" x14ac:dyDescent="0.15">
      <c r="A19" s="36" t="s">
        <v>129</v>
      </c>
      <c r="B19" s="12">
        <v>383340023</v>
      </c>
      <c r="C19" s="12">
        <v>8565257</v>
      </c>
    </row>
    <row r="20" spans="1:4" ht="18" customHeight="1" x14ac:dyDescent="0.15">
      <c r="A20" s="36" t="s">
        <v>128</v>
      </c>
      <c r="B20" s="12">
        <v>575920473</v>
      </c>
      <c r="C20" s="12">
        <v>7804493</v>
      </c>
    </row>
    <row r="21" spans="1:4" ht="18" customHeight="1" x14ac:dyDescent="0.15">
      <c r="A21" s="37" t="s">
        <v>108</v>
      </c>
      <c r="B21" s="12"/>
      <c r="C21" s="12"/>
    </row>
    <row r="22" spans="1:4" ht="18" customHeight="1" x14ac:dyDescent="0.15">
      <c r="A22" s="36" t="s">
        <v>107</v>
      </c>
      <c r="B22" s="12">
        <v>282600</v>
      </c>
      <c r="C22" s="12">
        <v>0</v>
      </c>
    </row>
    <row r="23" spans="1:4" ht="18" customHeight="1" x14ac:dyDescent="0.15">
      <c r="A23" s="36" t="s">
        <v>127</v>
      </c>
      <c r="B23" s="12">
        <v>5193192</v>
      </c>
      <c r="C23" s="12">
        <v>0</v>
      </c>
    </row>
    <row r="24" spans="1:4" ht="18" customHeight="1" x14ac:dyDescent="0.15">
      <c r="A24" s="36" t="s">
        <v>104</v>
      </c>
      <c r="B24" s="12">
        <v>81572524</v>
      </c>
      <c r="C24" s="12">
        <v>11245823</v>
      </c>
    </row>
    <row r="25" spans="1:4" ht="18" customHeight="1" x14ac:dyDescent="0.15">
      <c r="A25" s="36" t="s">
        <v>126</v>
      </c>
      <c r="B25" s="12">
        <v>2839292</v>
      </c>
      <c r="C25" s="12">
        <v>0</v>
      </c>
    </row>
    <row r="26" spans="1:4" ht="18" customHeight="1" thickBot="1" x14ac:dyDescent="0.2">
      <c r="A26" s="35" t="s">
        <v>101</v>
      </c>
      <c r="B26" s="34">
        <f>SUM(B10:B25)</f>
        <v>1486484734</v>
      </c>
      <c r="C26" s="34">
        <f>SUM(C10:C25)</f>
        <v>67025158</v>
      </c>
    </row>
    <row r="27" spans="1:4" ht="18" customHeight="1" thickTop="1" x14ac:dyDescent="0.15">
      <c r="A27" s="33" t="s">
        <v>19</v>
      </c>
      <c r="B27" s="12">
        <f>SUM(B26,B8)</f>
        <v>1486489734</v>
      </c>
      <c r="C27" s="12">
        <f>SUM(C26,C8)</f>
        <v>67025158</v>
      </c>
    </row>
    <row r="28" spans="1:4" x14ac:dyDescent="0.15">
      <c r="A28" s="32"/>
    </row>
    <row r="29" spans="1:4" x14ac:dyDescent="0.15">
      <c r="A29" s="32"/>
      <c r="D29" s="31"/>
    </row>
    <row r="30" spans="1:4" x14ac:dyDescent="0.15">
      <c r="C30" s="31"/>
      <c r="D30" s="31"/>
    </row>
  </sheetData>
  <phoneticPr fontId="4"/>
  <printOptions horizontalCentered="1"/>
  <pageMargins left="0.39370078740157483" right="0.39370078740157483" top="1.1811023622047245" bottom="0.39370078740157483" header="0.19685039370078741" footer="0.19685039370078741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C9B8-E5F3-403F-83B4-BE04F5F5A5BE}">
  <sheetPr>
    <pageSetUpPr fitToPage="1"/>
  </sheetPr>
  <dimension ref="A1:K21"/>
  <sheetViews>
    <sheetView zoomScale="90" zoomScaleNormal="90" workbookViewId="0">
      <selection sqref="A1:K1"/>
    </sheetView>
  </sheetViews>
  <sheetFormatPr defaultColWidth="8.875" defaultRowHeight="11.25" x14ac:dyDescent="0.15"/>
  <cols>
    <col min="1" max="1" width="20.875" style="40" customWidth="1"/>
    <col min="2" max="2" width="14.875" style="40" customWidth="1"/>
    <col min="3" max="3" width="16.875" style="40" customWidth="1"/>
    <col min="4" max="11" width="14.875" style="40" customWidth="1"/>
    <col min="12" max="16384" width="8.875" style="40"/>
  </cols>
  <sheetData>
    <row r="1" spans="1:11" ht="21" x14ac:dyDescent="0.15">
      <c r="A1" s="60" t="s">
        <v>160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3.5" x14ac:dyDescent="0.15">
      <c r="A2" s="59" t="s">
        <v>159</v>
      </c>
      <c r="B2" s="59"/>
      <c r="C2" s="59"/>
      <c r="D2" s="59"/>
      <c r="E2" s="59"/>
      <c r="F2" s="59"/>
      <c r="G2" s="59"/>
      <c r="H2" s="59"/>
      <c r="I2" s="59"/>
      <c r="J2" s="59"/>
      <c r="K2" s="58" t="s">
        <v>76</v>
      </c>
    </row>
    <row r="3" spans="1:11" ht="13.5" x14ac:dyDescent="0.15">
      <c r="A3" s="59" t="s">
        <v>158</v>
      </c>
      <c r="B3" s="59"/>
      <c r="C3" s="59"/>
      <c r="D3" s="59"/>
      <c r="E3" s="59"/>
      <c r="F3" s="59"/>
      <c r="G3" s="59"/>
      <c r="H3" s="59"/>
      <c r="I3" s="59"/>
      <c r="J3" s="59"/>
      <c r="K3" s="58" t="s">
        <v>157</v>
      </c>
    </row>
    <row r="4" spans="1:11" ht="22.5" customHeight="1" x14ac:dyDescent="0.15">
      <c r="A4" s="49" t="s">
        <v>98</v>
      </c>
      <c r="B4" s="57" t="s">
        <v>156</v>
      </c>
      <c r="C4" s="56"/>
      <c r="D4" s="49" t="s">
        <v>155</v>
      </c>
      <c r="E4" s="55" t="s">
        <v>154</v>
      </c>
      <c r="F4" s="49" t="s">
        <v>153</v>
      </c>
      <c r="G4" s="55" t="s">
        <v>152</v>
      </c>
      <c r="H4" s="54" t="s">
        <v>151</v>
      </c>
      <c r="I4" s="53"/>
      <c r="J4" s="52"/>
      <c r="K4" s="49" t="s">
        <v>94</v>
      </c>
    </row>
    <row r="5" spans="1:11" ht="22.5" customHeight="1" x14ac:dyDescent="0.15">
      <c r="A5" s="49"/>
      <c r="B5" s="49"/>
      <c r="C5" s="51" t="s">
        <v>150</v>
      </c>
      <c r="D5" s="49"/>
      <c r="E5" s="49"/>
      <c r="F5" s="49"/>
      <c r="G5" s="49"/>
      <c r="H5" s="49"/>
      <c r="I5" s="50" t="s">
        <v>149</v>
      </c>
      <c r="J5" s="50" t="s">
        <v>148</v>
      </c>
      <c r="K5" s="49"/>
    </row>
    <row r="6" spans="1:11" ht="22.5" customHeight="1" x14ac:dyDescent="0.15">
      <c r="A6" s="48" t="s">
        <v>147</v>
      </c>
      <c r="B6" s="46"/>
      <c r="C6" s="47"/>
      <c r="D6" s="46"/>
      <c r="E6" s="46"/>
      <c r="F6" s="46"/>
      <c r="G6" s="46"/>
      <c r="H6" s="46"/>
      <c r="I6" s="46"/>
      <c r="J6" s="46"/>
      <c r="K6" s="46"/>
    </row>
    <row r="7" spans="1:11" ht="22.5" customHeight="1" x14ac:dyDescent="0.15">
      <c r="A7" s="48" t="s">
        <v>146</v>
      </c>
      <c r="B7" s="46">
        <v>701705697</v>
      </c>
      <c r="C7" s="47">
        <v>31971003</v>
      </c>
      <c r="D7" s="46">
        <v>608505697</v>
      </c>
      <c r="E7" s="46"/>
      <c r="F7" s="46"/>
      <c r="G7" s="46">
        <v>93100000</v>
      </c>
      <c r="H7" s="46"/>
      <c r="I7" s="46"/>
      <c r="J7" s="46"/>
      <c r="K7" s="46">
        <v>100000</v>
      </c>
    </row>
    <row r="8" spans="1:11" ht="22.5" customHeight="1" x14ac:dyDescent="0.15">
      <c r="A8" s="48" t="s">
        <v>145</v>
      </c>
      <c r="B8" s="46">
        <v>8665179359</v>
      </c>
      <c r="C8" s="47">
        <v>382448472</v>
      </c>
      <c r="D8" s="46">
        <v>5801477110</v>
      </c>
      <c r="E8" s="46">
        <v>44854249</v>
      </c>
      <c r="F8" s="46">
        <v>2806058000</v>
      </c>
      <c r="G8" s="46">
        <v>10990000</v>
      </c>
      <c r="H8" s="46"/>
      <c r="I8" s="46"/>
      <c r="J8" s="46"/>
      <c r="K8" s="46">
        <v>1800000</v>
      </c>
    </row>
    <row r="9" spans="1:11" ht="22.5" customHeight="1" x14ac:dyDescent="0.15">
      <c r="A9" s="48" t="s">
        <v>144</v>
      </c>
      <c r="B9" s="46">
        <v>8900000</v>
      </c>
      <c r="C9" s="47">
        <v>187476</v>
      </c>
      <c r="D9" s="46">
        <v>8700000</v>
      </c>
      <c r="E9" s="46"/>
      <c r="F9" s="46"/>
      <c r="G9" s="46"/>
      <c r="H9" s="46"/>
      <c r="I9" s="46"/>
      <c r="J9" s="46"/>
      <c r="K9" s="46">
        <v>200000</v>
      </c>
    </row>
    <row r="10" spans="1:11" ht="22.5" customHeight="1" x14ac:dyDescent="0.15">
      <c r="A10" s="48" t="s">
        <v>143</v>
      </c>
      <c r="B10" s="46">
        <v>5413961153</v>
      </c>
      <c r="C10" s="47">
        <v>346161076</v>
      </c>
      <c r="D10" s="46">
        <v>4067389153</v>
      </c>
      <c r="E10" s="46">
        <v>421395913</v>
      </c>
      <c r="F10" s="46">
        <v>512932000</v>
      </c>
      <c r="G10" s="46">
        <v>40727000</v>
      </c>
      <c r="H10" s="46"/>
      <c r="I10" s="46"/>
      <c r="J10" s="46"/>
      <c r="K10" s="46">
        <v>371517087</v>
      </c>
    </row>
    <row r="11" spans="1:11" ht="22.5" customHeight="1" x14ac:dyDescent="0.15">
      <c r="A11" s="48" t="s">
        <v>142</v>
      </c>
      <c r="B11" s="46">
        <v>7244389488</v>
      </c>
      <c r="C11" s="47">
        <v>458908469</v>
      </c>
      <c r="D11" s="46">
        <v>12818870</v>
      </c>
      <c r="E11" s="46">
        <v>1538708121</v>
      </c>
      <c r="F11" s="46">
        <v>3737902000</v>
      </c>
      <c r="G11" s="46">
        <v>541723500</v>
      </c>
      <c r="H11" s="46"/>
      <c r="I11" s="46"/>
      <c r="J11" s="46"/>
      <c r="K11" s="46">
        <v>1413236997</v>
      </c>
    </row>
    <row r="12" spans="1:11" ht="22.5" customHeight="1" x14ac:dyDescent="0.15">
      <c r="A12" s="48" t="s">
        <v>22</v>
      </c>
      <c r="B12" s="43">
        <v>45261310816</v>
      </c>
      <c r="C12" s="44">
        <v>3424912791</v>
      </c>
      <c r="D12" s="43">
        <v>21983357498</v>
      </c>
      <c r="E12" s="43">
        <v>16650986503</v>
      </c>
      <c r="F12" s="43">
        <v>3608429500</v>
      </c>
      <c r="G12" s="43">
        <v>1934040000</v>
      </c>
      <c r="H12" s="43">
        <v>0</v>
      </c>
      <c r="I12" s="43">
        <v>0</v>
      </c>
      <c r="J12" s="43">
        <v>0</v>
      </c>
      <c r="K12" s="43">
        <v>1084497315</v>
      </c>
    </row>
    <row r="13" spans="1:11" ht="22.5" customHeight="1" x14ac:dyDescent="0.15">
      <c r="A13" s="48" t="s">
        <v>141</v>
      </c>
      <c r="B13" s="46"/>
      <c r="C13" s="47"/>
      <c r="D13" s="46"/>
      <c r="E13" s="46"/>
      <c r="F13" s="46"/>
      <c r="G13" s="46"/>
      <c r="H13" s="46"/>
      <c r="I13" s="46"/>
      <c r="J13" s="46"/>
      <c r="K13" s="46"/>
    </row>
    <row r="14" spans="1:11" ht="22.5" customHeight="1" x14ac:dyDescent="0.15">
      <c r="A14" s="48" t="s">
        <v>140</v>
      </c>
      <c r="B14" s="46">
        <v>22911866460</v>
      </c>
      <c r="C14" s="47">
        <v>1871526266</v>
      </c>
      <c r="D14" s="46">
        <v>4387290156</v>
      </c>
      <c r="E14" s="46">
        <v>17206626304</v>
      </c>
      <c r="F14" s="46">
        <v>520315000</v>
      </c>
      <c r="G14" s="46">
        <v>797635000</v>
      </c>
      <c r="H14" s="46"/>
      <c r="I14" s="46"/>
      <c r="J14" s="46"/>
      <c r="K14" s="46"/>
    </row>
    <row r="15" spans="1:11" ht="22.5" customHeight="1" x14ac:dyDescent="0.15">
      <c r="A15" s="48" t="s">
        <v>139</v>
      </c>
      <c r="B15" s="46">
        <v>220389807</v>
      </c>
      <c r="C15" s="47">
        <v>74867516</v>
      </c>
      <c r="D15" s="46">
        <v>220389807</v>
      </c>
      <c r="E15" s="46"/>
      <c r="F15" s="46"/>
      <c r="G15" s="46"/>
      <c r="H15" s="46"/>
      <c r="I15" s="46"/>
      <c r="J15" s="46"/>
      <c r="K15" s="46"/>
    </row>
    <row r="16" spans="1:11" ht="22.5" customHeight="1" x14ac:dyDescent="0.15">
      <c r="A16" s="48" t="s">
        <v>138</v>
      </c>
      <c r="B16" s="46">
        <v>3366308000</v>
      </c>
      <c r="C16" s="47">
        <v>1122264000</v>
      </c>
      <c r="D16" s="46"/>
      <c r="E16" s="46"/>
      <c r="F16" s="46">
        <v>2388228000</v>
      </c>
      <c r="G16" s="46">
        <v>978080000</v>
      </c>
      <c r="H16" s="46"/>
      <c r="I16" s="46"/>
      <c r="J16" s="46"/>
      <c r="K16" s="46"/>
    </row>
    <row r="17" spans="1:11" ht="22.5" customHeight="1" x14ac:dyDescent="0.15">
      <c r="A17" s="48" t="s">
        <v>22</v>
      </c>
      <c r="B17" s="43">
        <v>1302162072</v>
      </c>
      <c r="C17" s="44">
        <v>85475534</v>
      </c>
      <c r="D17" s="43">
        <v>318124536</v>
      </c>
      <c r="E17" s="43">
        <v>99000000</v>
      </c>
      <c r="F17" s="43">
        <v>41200000</v>
      </c>
      <c r="G17" s="43">
        <v>0</v>
      </c>
      <c r="H17" s="43">
        <v>0</v>
      </c>
      <c r="I17" s="43">
        <v>0</v>
      </c>
      <c r="J17" s="43">
        <v>0</v>
      </c>
      <c r="K17" s="43">
        <v>843837536</v>
      </c>
    </row>
    <row r="18" spans="1:11" ht="22.5" customHeight="1" x14ac:dyDescent="0.15">
      <c r="A18" s="48" t="s">
        <v>137</v>
      </c>
      <c r="B18" s="46"/>
      <c r="C18" s="47"/>
      <c r="D18" s="46"/>
      <c r="E18" s="46"/>
      <c r="F18" s="46"/>
      <c r="G18" s="46"/>
      <c r="H18" s="46"/>
      <c r="I18" s="46"/>
      <c r="J18" s="46"/>
      <c r="K18" s="46"/>
    </row>
    <row r="19" spans="1:11" ht="22.5" customHeight="1" x14ac:dyDescent="0.15">
      <c r="A19" s="45" t="s">
        <v>19</v>
      </c>
      <c r="B19" s="43">
        <f>SUM(B6:B18)</f>
        <v>95096172852</v>
      </c>
      <c r="C19" s="44">
        <f>SUM(C6:C18)</f>
        <v>7798722603</v>
      </c>
      <c r="D19" s="43">
        <f>SUM(D6:D18)</f>
        <v>37408052827</v>
      </c>
      <c r="E19" s="43">
        <f>SUM(E6:E18)</f>
        <v>35961571090</v>
      </c>
      <c r="F19" s="43">
        <f>SUM(F6:F18)</f>
        <v>13615064500</v>
      </c>
      <c r="G19" s="43">
        <f>SUM(G6:G18)</f>
        <v>4396295500</v>
      </c>
      <c r="H19" s="43">
        <f>SUM(H6:H18)</f>
        <v>0</v>
      </c>
      <c r="I19" s="43">
        <f>SUM(I6:I18)</f>
        <v>0</v>
      </c>
      <c r="J19" s="43">
        <f>SUM(J6:J18)</f>
        <v>0</v>
      </c>
      <c r="K19" s="43">
        <f>SUM(K6:K18)</f>
        <v>3715188935</v>
      </c>
    </row>
    <row r="20" spans="1:11" x14ac:dyDescent="0.15">
      <c r="C20" s="42"/>
    </row>
    <row r="21" spans="1:11" x14ac:dyDescent="0.15">
      <c r="C21" s="41"/>
    </row>
  </sheetData>
  <mergeCells count="9">
    <mergeCell ref="A1:K1"/>
    <mergeCell ref="A4:A5"/>
    <mergeCell ref="B4:B5"/>
    <mergeCell ref="D4:D5"/>
    <mergeCell ref="E4:E5"/>
    <mergeCell ref="F4:F5"/>
    <mergeCell ref="G4:G5"/>
    <mergeCell ref="H4:H5"/>
    <mergeCell ref="K4:K5"/>
  </mergeCells>
  <phoneticPr fontId="4"/>
  <pageMargins left="0.39370078740157483" right="0.39370078740157483" top="0.39370078740157483" bottom="0.39370078740157483" header="0.19685039370078741" footer="0.19685039370078741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A807-D9F3-4D2C-B88C-19BB1DFDE8F5}">
  <dimension ref="A1:I5"/>
  <sheetViews>
    <sheetView workbookViewId="0">
      <selection sqref="A1:I1"/>
    </sheetView>
  </sheetViews>
  <sheetFormatPr defaultColWidth="8.875" defaultRowHeight="11.25" x14ac:dyDescent="0.15"/>
  <cols>
    <col min="1" max="1" width="22.875" style="40" customWidth="1"/>
    <col min="2" max="9" width="12.875" style="40" customWidth="1"/>
    <col min="10" max="10" width="13.625" style="40" customWidth="1"/>
    <col min="11" max="11" width="8.875" style="40"/>
    <col min="12" max="12" width="11.875" style="40" bestFit="1" customWidth="1"/>
    <col min="13" max="13" width="10.25" style="40" bestFit="1" customWidth="1"/>
    <col min="14" max="16384" width="8.875" style="40"/>
  </cols>
  <sheetData>
    <row r="1" spans="1:9" ht="21" x14ac:dyDescent="0.15">
      <c r="A1" s="60" t="s">
        <v>170</v>
      </c>
      <c r="B1" s="60"/>
      <c r="C1" s="60"/>
      <c r="D1" s="60"/>
      <c r="E1" s="60"/>
      <c r="F1" s="60"/>
      <c r="G1" s="60"/>
      <c r="H1" s="60"/>
      <c r="I1" s="60"/>
    </row>
    <row r="2" spans="1:9" ht="13.5" x14ac:dyDescent="0.15">
      <c r="A2" s="59" t="s">
        <v>159</v>
      </c>
      <c r="B2" s="59"/>
      <c r="C2" s="59"/>
      <c r="D2" s="59"/>
      <c r="E2" s="59"/>
      <c r="F2" s="59"/>
      <c r="G2" s="59"/>
      <c r="H2" s="59"/>
      <c r="I2" s="58" t="s">
        <v>76</v>
      </c>
    </row>
    <row r="3" spans="1:9" ht="13.5" x14ac:dyDescent="0.15">
      <c r="A3" s="59" t="s">
        <v>158</v>
      </c>
      <c r="B3" s="59"/>
      <c r="C3" s="59"/>
      <c r="D3" s="59"/>
      <c r="E3" s="59"/>
      <c r="F3" s="59"/>
      <c r="G3" s="59"/>
      <c r="H3" s="59"/>
      <c r="I3" s="58" t="s">
        <v>157</v>
      </c>
    </row>
    <row r="4" spans="1:9" ht="37.5" customHeight="1" x14ac:dyDescent="0.15">
      <c r="A4" s="51" t="s">
        <v>169</v>
      </c>
      <c r="B4" s="50" t="s">
        <v>168</v>
      </c>
      <c r="C4" s="65" t="s">
        <v>167</v>
      </c>
      <c r="D4" s="65" t="s">
        <v>166</v>
      </c>
      <c r="E4" s="65" t="s">
        <v>165</v>
      </c>
      <c r="F4" s="65" t="s">
        <v>164</v>
      </c>
      <c r="G4" s="65" t="s">
        <v>163</v>
      </c>
      <c r="H4" s="50" t="s">
        <v>162</v>
      </c>
      <c r="I4" s="65" t="s">
        <v>161</v>
      </c>
    </row>
    <row r="5" spans="1:9" ht="18" customHeight="1" x14ac:dyDescent="0.15">
      <c r="A5" s="64">
        <f>SUM(B5:H5)</f>
        <v>95096172852</v>
      </c>
      <c r="B5" s="63">
        <v>70189193035</v>
      </c>
      <c r="C5" s="62">
        <v>12912388836</v>
      </c>
      <c r="D5" s="62">
        <v>7609537146</v>
      </c>
      <c r="E5" s="62">
        <v>2247603646</v>
      </c>
      <c r="F5" s="62">
        <v>858208215</v>
      </c>
      <c r="G5" s="62">
        <v>539385992</v>
      </c>
      <c r="H5" s="62">
        <v>739855982</v>
      </c>
      <c r="I5" s="61">
        <v>1.0200000000000001E-2</v>
      </c>
    </row>
  </sheetData>
  <mergeCells count="1">
    <mergeCell ref="A1:I1"/>
  </mergeCells>
  <phoneticPr fontId="4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83F8-1246-4F92-B610-EBA2F5E63AC6}">
  <dimension ref="A1:J9"/>
  <sheetViews>
    <sheetView zoomScaleNormal="100" workbookViewId="0">
      <selection sqref="A1:J1"/>
    </sheetView>
  </sheetViews>
  <sheetFormatPr defaultColWidth="8.875" defaultRowHeight="11.25" x14ac:dyDescent="0.15"/>
  <cols>
    <col min="1" max="1" width="22.875" style="40" customWidth="1"/>
    <col min="2" max="10" width="12.875" style="40" customWidth="1"/>
    <col min="11" max="16384" width="8.875" style="40"/>
  </cols>
  <sheetData>
    <row r="1" spans="1:10" ht="21" x14ac:dyDescent="0.15">
      <c r="A1" s="60" t="s">
        <v>180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3.5" x14ac:dyDescent="0.15">
      <c r="A2" s="59" t="s">
        <v>159</v>
      </c>
      <c r="B2" s="59"/>
      <c r="C2" s="59"/>
      <c r="D2" s="59"/>
      <c r="E2" s="59"/>
      <c r="F2" s="59"/>
      <c r="G2" s="59"/>
      <c r="H2" s="59"/>
      <c r="I2" s="59"/>
      <c r="J2" s="58" t="s">
        <v>76</v>
      </c>
    </row>
    <row r="3" spans="1:10" ht="13.5" x14ac:dyDescent="0.15">
      <c r="A3" s="59" t="s">
        <v>158</v>
      </c>
      <c r="B3" s="59"/>
      <c r="C3" s="59"/>
      <c r="D3" s="59"/>
      <c r="E3" s="59"/>
      <c r="F3" s="59"/>
      <c r="G3" s="59"/>
      <c r="H3" s="59"/>
      <c r="I3" s="59"/>
      <c r="J3" s="58" t="s">
        <v>157</v>
      </c>
    </row>
    <row r="4" spans="1:10" ht="22.5" customHeight="1" x14ac:dyDescent="0.15">
      <c r="A4" s="51" t="s">
        <v>169</v>
      </c>
      <c r="B4" s="50" t="s">
        <v>179</v>
      </c>
      <c r="C4" s="65" t="s">
        <v>178</v>
      </c>
      <c r="D4" s="65" t="s">
        <v>177</v>
      </c>
      <c r="E4" s="65" t="s">
        <v>176</v>
      </c>
      <c r="F4" s="65" t="s">
        <v>175</v>
      </c>
      <c r="G4" s="65" t="s">
        <v>174</v>
      </c>
      <c r="H4" s="65" t="s">
        <v>173</v>
      </c>
      <c r="I4" s="65" t="s">
        <v>172</v>
      </c>
      <c r="J4" s="50" t="s">
        <v>171</v>
      </c>
    </row>
    <row r="5" spans="1:10" ht="18" customHeight="1" x14ac:dyDescent="0.15">
      <c r="A5" s="67">
        <f>SUM(B5:J5)</f>
        <v>95096172852</v>
      </c>
      <c r="B5" s="66">
        <v>7798722603</v>
      </c>
      <c r="C5" s="28">
        <v>9193400601</v>
      </c>
      <c r="D5" s="28">
        <v>7065007544</v>
      </c>
      <c r="E5" s="28">
        <v>7005982730</v>
      </c>
      <c r="F5" s="28">
        <v>6990678998</v>
      </c>
      <c r="G5" s="28">
        <v>30907274876</v>
      </c>
      <c r="H5" s="28">
        <v>15353005528</v>
      </c>
      <c r="I5" s="28">
        <v>7274760950</v>
      </c>
      <c r="J5" s="28">
        <v>3507339022</v>
      </c>
    </row>
    <row r="8" spans="1:10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</row>
  </sheetData>
  <mergeCells count="1">
    <mergeCell ref="A1:J1"/>
  </mergeCells>
  <phoneticPr fontId="4"/>
  <pageMargins left="0.39370078740157483" right="0.39370078740157483" top="0.39370078740157483" bottom="0.39370078740157483" header="0.19685039370078741" footer="0.19685039370078741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5</vt:i4>
      </vt:variant>
    </vt:vector>
  </HeadingPairs>
  <TitlesOfParts>
    <vt:vector size="19" baseType="lpstr">
      <vt:lpstr>有形固定資産の明細(全体会計)</vt:lpstr>
      <vt:lpstr>有形固定資産に係る行政目的別の明細(全体会計)</vt:lpstr>
      <vt:lpstr>投資及び出資金の明細（全体会計）円単位</vt:lpstr>
      <vt:lpstr>基金の明細（全体会計）円単位</vt:lpstr>
      <vt:lpstr>長期延滞債権の明細（全体会計）円単位</vt:lpstr>
      <vt:lpstr>未収金の明細（全体会計）円単位</vt:lpstr>
      <vt:lpstr>地方債等（借入先別）の明細(全体会計)円単位</vt:lpstr>
      <vt:lpstr>地方債等（利率別）の明細(全体会計)円単位</vt:lpstr>
      <vt:lpstr>地方債等（返済期間別）の明細(全体会計)円単位</vt:lpstr>
      <vt:lpstr>引当金の明細（全体会計）円単位</vt:lpstr>
      <vt:lpstr>補助金等の明細　円単位</vt:lpstr>
      <vt:lpstr>財源の明細（全体会計）円単位</vt:lpstr>
      <vt:lpstr>財源情報の明細（全体会計）円単位</vt:lpstr>
      <vt:lpstr>資金の明細（全体会計）円単位</vt:lpstr>
      <vt:lpstr>'財源の明細（全体会計）円単位'!Print_Area</vt:lpstr>
      <vt:lpstr>'補助金等の明細　円単位'!Print_Area</vt:lpstr>
      <vt:lpstr>'財源の明細（全体会計）円単位'!Print_Titles</vt:lpstr>
      <vt:lpstr>'補助金等の明細　円単位'!Print_Titles</vt:lpstr>
      <vt:lpstr>'有形固定資産に係る行政目的別の明細(全体会計)'!Print_Titles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門真市</cp:lastModifiedBy>
  <cp:lastPrinted>2023-02-18T02:28:43Z</cp:lastPrinted>
  <dcterms:modified xsi:type="dcterms:W3CDTF">2023-03-30T10:04:03Z</dcterms:modified>
</cp:coreProperties>
</file>