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\\172.20.3.4\所属専用\財政課\財政G\R4\04公会計\01公会計\08公会計業務委託\05公表\R3年度決算\"/>
    </mc:Choice>
  </mc:AlternateContent>
  <xr:revisionPtr revIDLastSave="0" documentId="13_ncr:1_{49AA8E3B-E908-44F3-A9DC-8ECD87461748}" xr6:coauthVersionLast="36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有形固定資産の明細" sheetId="1" r:id="rId1"/>
    <sheet name="有形固定資産に係る行政目的別の明細" sheetId="2" r:id="rId2"/>
    <sheet name="投資及び出資金の明細（一般会計等)円単位" sheetId="3" r:id="rId3"/>
    <sheet name="基金の明細（一般会計等）円単位" sheetId="4" r:id="rId4"/>
    <sheet name="長期延滞債権の明細（一般会計等）円単位" sheetId="5" r:id="rId5"/>
    <sheet name="未収金の明細（一般会計等）円単位" sheetId="6" r:id="rId6"/>
    <sheet name="地方債等（借入先別）の明細(一般会計等)円単位" sheetId="7" r:id="rId7"/>
    <sheet name="地方債等（利率別）の明細(一般会計等)円単位" sheetId="8" r:id="rId8"/>
    <sheet name="地方債等（返済期間別）の明細(一般会計等)円単位" sheetId="9" r:id="rId9"/>
    <sheet name="引当金の明細（一般会計等）円単位" sheetId="10" r:id="rId10"/>
    <sheet name="補助金等の明細　円単位" sheetId="11" r:id="rId11"/>
    <sheet name="財源の明細（一般会計等）" sheetId="12" r:id="rId12"/>
    <sheet name="財源情報の明細（一般会計等）円単位" sheetId="13" r:id="rId13"/>
    <sheet name="資金の明細（一般会計等）円単位" sheetId="14" r:id="rId14"/>
  </sheets>
  <definedNames>
    <definedName name="_xlnm._FilterDatabase" localSheetId="11" hidden="1">'財源の明細（一般会計等）'!$A$5:$E$27</definedName>
    <definedName name="_xlnm._FilterDatabase" localSheetId="10" hidden="1">'補助金等の明細　円単位'!$A$6:$E$24</definedName>
    <definedName name="_xlnm.Print_Area" localSheetId="7">'地方債等（利率別）の明細(一般会計等)円単位'!$A$1:$I$7</definedName>
    <definedName name="_xlnm.Print_Area" localSheetId="10">'補助金等の明細　円単位'!$A$1:$E$25</definedName>
    <definedName name="_xlnm.Print_Titles" localSheetId="10">'補助金等の明細　円単位'!$1:$5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</workbook>
</file>

<file path=xl/calcChain.xml><?xml version="1.0" encoding="utf-8"?>
<calcChain xmlns="http://schemas.openxmlformats.org/spreadsheetml/2006/main">
  <c r="B8" i="14" l="1"/>
  <c r="C7" i="13" l="1"/>
  <c r="E7" i="13" s="1"/>
  <c r="E11" i="13" s="1"/>
  <c r="D7" i="13"/>
  <c r="E8" i="13"/>
  <c r="E9" i="13"/>
  <c r="B11" i="13"/>
  <c r="F11" i="13"/>
  <c r="E19" i="12" l="1"/>
  <c r="E22" i="12"/>
  <c r="E26" i="12" s="1"/>
  <c r="E27" i="12" s="1"/>
  <c r="E25" i="12"/>
  <c r="E29" i="12"/>
  <c r="E32" i="12"/>
  <c r="E35" i="12"/>
  <c r="E36" i="12"/>
  <c r="E37" i="12"/>
  <c r="E39" i="12"/>
  <c r="E42" i="12"/>
  <c r="E46" i="12" s="1"/>
  <c r="E47" i="12" s="1"/>
  <c r="E45" i="12"/>
  <c r="E49" i="12"/>
  <c r="E52" i="12"/>
  <c r="E56" i="12" s="1"/>
  <c r="E57" i="12" s="1"/>
  <c r="E55" i="12"/>
  <c r="E58" i="12"/>
  <c r="E59" i="12" s="1"/>
  <c r="E67" i="12" s="1"/>
  <c r="E60" i="12"/>
  <c r="E61" i="12"/>
  <c r="E62" i="12"/>
  <c r="E63" i="12"/>
  <c r="E65" i="12" s="1"/>
  <c r="E66" i="12" s="1"/>
  <c r="E64" i="12"/>
  <c r="D15" i="11" l="1"/>
  <c r="D23" i="11" s="1"/>
  <c r="D22" i="11" s="1"/>
  <c r="B9" i="10" l="1"/>
  <c r="C9" i="10"/>
  <c r="D9" i="10"/>
  <c r="E9" i="10"/>
  <c r="F9" i="10"/>
  <c r="A5" i="9" l="1"/>
  <c r="A5" i="8" l="1"/>
  <c r="C11" i="7" l="1"/>
  <c r="C19" i="7" s="1"/>
  <c r="B19" i="7"/>
  <c r="D19" i="7"/>
  <c r="E19" i="7"/>
  <c r="F19" i="7"/>
  <c r="G19" i="7"/>
  <c r="H19" i="7"/>
  <c r="I19" i="7"/>
  <c r="J19" i="7"/>
  <c r="K19" i="7"/>
  <c r="B8" i="6" l="1"/>
  <c r="B22" i="6" s="1"/>
  <c r="C8" i="6"/>
  <c r="B21" i="6"/>
  <c r="C21" i="6"/>
  <c r="C22" i="6" s="1"/>
  <c r="B8" i="5" l="1"/>
  <c r="C8" i="5"/>
  <c r="B22" i="5"/>
  <c r="C22" i="5"/>
  <c r="B23" i="5"/>
  <c r="C23" i="5"/>
  <c r="F6" i="4" l="1"/>
  <c r="F7" i="4"/>
  <c r="F8" i="4"/>
  <c r="F9" i="4"/>
  <c r="F10" i="4"/>
  <c r="F11" i="4"/>
  <c r="F12" i="4"/>
  <c r="F13" i="4"/>
  <c r="F18" i="4" s="1"/>
  <c r="F14" i="4"/>
  <c r="F15" i="4"/>
  <c r="F16" i="4"/>
  <c r="F17" i="4"/>
  <c r="B18" i="4"/>
  <c r="C18" i="4"/>
  <c r="D18" i="4"/>
  <c r="E18" i="4"/>
  <c r="G18" i="4"/>
  <c r="F7" i="3" l="1"/>
  <c r="G7" i="3" s="1"/>
  <c r="D8" i="3"/>
  <c r="H8" i="3"/>
  <c r="E12" i="3"/>
  <c r="H12" i="3" s="1"/>
  <c r="G12" i="3"/>
  <c r="E13" i="3"/>
  <c r="H13" i="3" s="1"/>
  <c r="I13" i="3" s="1"/>
  <c r="G13" i="3"/>
  <c r="B14" i="3"/>
  <c r="C14" i="3"/>
  <c r="D14" i="3"/>
  <c r="F14" i="3"/>
  <c r="J14" i="3"/>
  <c r="E18" i="3"/>
  <c r="H18" i="3" s="1"/>
  <c r="G18" i="3"/>
  <c r="E19" i="3"/>
  <c r="H19" i="3" s="1"/>
  <c r="I19" i="3" s="1"/>
  <c r="J19" i="3" s="1"/>
  <c r="G19" i="3"/>
  <c r="E20" i="3"/>
  <c r="G20" i="3"/>
  <c r="H20" i="3" s="1"/>
  <c r="I20" i="3" s="1"/>
  <c r="J20" i="3" s="1"/>
  <c r="E21" i="3"/>
  <c r="G21" i="3"/>
  <c r="H21" i="3"/>
  <c r="I21" i="3" s="1"/>
  <c r="J21" i="3" s="1"/>
  <c r="E22" i="3"/>
  <c r="H22" i="3" s="1"/>
  <c r="I22" i="3" s="1"/>
  <c r="J22" i="3" s="1"/>
  <c r="G22" i="3"/>
  <c r="E23" i="3"/>
  <c r="H23" i="3" s="1"/>
  <c r="I23" i="3" s="1"/>
  <c r="J23" i="3" s="1"/>
  <c r="G23" i="3"/>
  <c r="E24" i="3"/>
  <c r="G24" i="3"/>
  <c r="E25" i="3"/>
  <c r="G25" i="3"/>
  <c r="E26" i="3"/>
  <c r="G26" i="3"/>
  <c r="E27" i="3"/>
  <c r="H27" i="3" s="1"/>
  <c r="I27" i="3" s="1"/>
  <c r="J27" i="3" s="1"/>
  <c r="G27" i="3"/>
  <c r="E28" i="3"/>
  <c r="G28" i="3"/>
  <c r="E29" i="3"/>
  <c r="H29" i="3" s="1"/>
  <c r="I29" i="3" s="1"/>
  <c r="J29" i="3" s="1"/>
  <c r="G29" i="3"/>
  <c r="B30" i="3"/>
  <c r="C30" i="3"/>
  <c r="D30" i="3"/>
  <c r="F30" i="3"/>
  <c r="K30" i="3"/>
  <c r="H25" i="3" l="1"/>
  <c r="I25" i="3" s="1"/>
  <c r="J25" i="3" s="1"/>
  <c r="H28" i="3"/>
  <c r="I28" i="3" s="1"/>
  <c r="J28" i="3" s="1"/>
  <c r="H24" i="3"/>
  <c r="I24" i="3" s="1"/>
  <c r="J24" i="3" s="1"/>
  <c r="E14" i="3"/>
  <c r="E30" i="3"/>
  <c r="H26" i="3"/>
  <c r="I26" i="3" s="1"/>
  <c r="J26" i="3" s="1"/>
  <c r="H14" i="3"/>
  <c r="I12" i="3"/>
  <c r="I14" i="3" s="1"/>
  <c r="H30" i="3"/>
  <c r="I18" i="3"/>
  <c r="J18" i="3" l="1"/>
  <c r="J30" i="3" s="1"/>
  <c r="I3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sutani</author>
  </authors>
  <commentList>
    <comment ref="C11" authorId="0" shapeId="0" xr:uid="{D2716F7B-77CE-4238-8979-3EFC26E7F089}">
      <text>
        <r>
          <rPr>
            <b/>
            <sz val="9"/>
            <color indexed="81"/>
            <rFont val="MS P ゴシック"/>
            <family val="3"/>
            <charset val="128"/>
          </rPr>
          <t>sutani:</t>
        </r>
        <r>
          <rPr>
            <sz val="9"/>
            <color indexed="81"/>
            <rFont val="MS P ゴシック"/>
            <family val="3"/>
            <charset val="128"/>
          </rPr>
          <t xml:space="preserve">
165,925,000円加算</t>
        </r>
      </text>
    </comment>
  </commentList>
</comments>
</file>

<file path=xl/sharedStrings.xml><?xml version="1.0" encoding="utf-8"?>
<sst xmlns="http://schemas.openxmlformats.org/spreadsheetml/2006/main" count="586" uniqueCount="256">
  <si>
    <t>有形固定資産の明細</t>
  </si>
  <si>
    <t>自治体名：門真市</t>
  </si>
  <si>
    <t>年度：令和3年度</t>
  </si>
  <si>
    <t>会計：一般会計等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</si>
  <si>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</si>
  <si>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</si>
  <si>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</si>
  <si>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</si>
  <si>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</si>
  <si>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</si>
  <si>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</si>
  <si>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</si>
  <si>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</si>
  <si>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</si>
  <si>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</si>
  <si>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</si>
  <si>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</si>
  <si>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</si>
  <si>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</si>
  <si>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</si>
  <si>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</si>
  <si>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</si>
  <si>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</si>
  <si>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</si>
  <si>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インフラ資産</t>
  </si>
  <si>
    <t>物品</t>
  </si>
  <si>
    <t>合計</t>
  </si>
  <si>
    <t>警察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</si>
  <si>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</si>
  <si>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</si>
  <si>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</si>
  <si>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</si>
  <si>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</si>
  <si>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</si>
  <si>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</si>
  <si>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</si>
  <si>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地方公共団体金融機構</t>
  </si>
  <si>
    <t>一般財団法人大阪建築防災センター</t>
  </si>
  <si>
    <t>㈱むらおか振興公社</t>
  </si>
  <si>
    <t>大阪モノレール株式会社</t>
  </si>
  <si>
    <t>一般財団法人アジア・太平洋人権情報センター</t>
  </si>
  <si>
    <t>公益財団法人大阪府暴力追放推進センター</t>
  </si>
  <si>
    <t>一般財団法人大阪府地域福祉推進財団</t>
  </si>
  <si>
    <t>公益財団法人大阪みどりのトラスト協会</t>
  </si>
  <si>
    <t>公益財団法人大阪府都市整備推進センター</t>
    <rPh sb="6" eb="9">
      <t>オオサカフ</t>
    </rPh>
    <rPh sb="9" eb="11">
      <t>トシ</t>
    </rPh>
    <rPh sb="11" eb="13">
      <t>セイビ</t>
    </rPh>
    <rPh sb="13" eb="15">
      <t>スイシン</t>
    </rPh>
    <phoneticPr fontId="7"/>
  </si>
  <si>
    <t>公益財団法人大阪人権博物館</t>
  </si>
  <si>
    <t>大阪湾広域臨海環境整備センター</t>
  </si>
  <si>
    <t>㈱エフエムもりぐち</t>
  </si>
  <si>
    <t>(参考)財産に関する_x000D_
調書記載額(単位：千円)</t>
    <rPh sb="18" eb="20">
      <t>タンイ</t>
    </rPh>
    <rPh sb="21" eb="22">
      <t>セン</t>
    </rPh>
    <rPh sb="22" eb="23">
      <t>エン</t>
    </rPh>
    <phoneticPr fontId="5"/>
  </si>
  <si>
    <t>貸借対照表計上額_x000D_
(A) - (H)_x000D_
(I)</t>
  </si>
  <si>
    <t>強制評価減_x000D_
(H)</t>
  </si>
  <si>
    <t>実質価額_x000D_
(D) X (F)_x000D_
(G)</t>
  </si>
  <si>
    <t>出資割合(%)_x000D_
(A) / (E)_x000D_
(F)</t>
  </si>
  <si>
    <t>資本金_x000D_
(E)</t>
  </si>
  <si>
    <t>純資産額_x000D_
(B) - (C)_x000D_
(D)</t>
  </si>
  <si>
    <t>負債_x000D_
(C)</t>
  </si>
  <si>
    <t>資産_x000D_
(B)</t>
  </si>
  <si>
    <t>出資金額_x000D_
(A)</t>
  </si>
  <si>
    <t>相手先名</t>
  </si>
  <si>
    <t>(単位：円)</t>
    <phoneticPr fontId="5"/>
  </si>
  <si>
    <t>市場価格のないもののうち連結対象団体以外に対するもの</t>
  </si>
  <si>
    <t>公共下水道事業会計</t>
  </si>
  <si>
    <t>門真都市開発ビル㈱</t>
  </si>
  <si>
    <t>投資損失引当金_x000D_
計上額_x000D_
(H)</t>
  </si>
  <si>
    <t>出資金額_x000D_
(貸借対照表計上額)_x000D_
(A)</t>
  </si>
  <si>
    <t>市場価格のないもののうち連結対象団体に対するもの</t>
  </si>
  <si>
    <t>評価差額_x000D_
(C) - (E)_x000D_
(F)</t>
  </si>
  <si>
    <t>取得原価_x000D_
(A) X (D)_x000D_
(E)</t>
  </si>
  <si>
    <t>取得単価_x000D_
(D)</t>
  </si>
  <si>
    <t>貸借対照表計上額_x000D_
(A) X (B)_x000D_
(C)</t>
  </si>
  <si>
    <t>時価単価_x000D_
(B)</t>
  </si>
  <si>
    <t>株数・口数など_x000D_
(A)</t>
  </si>
  <si>
    <t>銘柄名</t>
  </si>
  <si>
    <t>市場価格のあるもの</t>
  </si>
  <si>
    <t>会計：一般会計等</t>
    <rPh sb="0" eb="2">
      <t>カイケイ</t>
    </rPh>
    <rPh sb="3" eb="5">
      <t>イッパン</t>
    </rPh>
    <rPh sb="5" eb="7">
      <t>カイケイ</t>
    </rPh>
    <rPh sb="7" eb="8">
      <t>トウ</t>
    </rPh>
    <phoneticPr fontId="5"/>
  </si>
  <si>
    <t>年度：令和3年度</t>
    <rPh sb="3" eb="5">
      <t>レイワ</t>
    </rPh>
    <phoneticPr fontId="5"/>
  </si>
  <si>
    <t>自治体名：門真市</t>
    <rPh sb="5" eb="7">
      <t>カドマ</t>
    </rPh>
    <rPh sb="7" eb="8">
      <t>シ</t>
    </rPh>
    <phoneticPr fontId="5"/>
  </si>
  <si>
    <t>投資及び出資金の明細</t>
  </si>
  <si>
    <t>森林環境基金</t>
  </si>
  <si>
    <t>まちづくり推進基金</t>
  </si>
  <si>
    <t>教育振興基金</t>
  </si>
  <si>
    <t>環境保全基金</t>
  </si>
  <si>
    <t>文化芸術振興基金</t>
  </si>
  <si>
    <t>都市整備基金</t>
  </si>
  <si>
    <t>福祉推進基金</t>
  </si>
  <si>
    <t>職員退職手当基金</t>
  </si>
  <si>
    <t>減債基金</t>
  </si>
  <si>
    <t>市営住宅建設基金</t>
  </si>
  <si>
    <t>財政調整基金</t>
  </si>
  <si>
    <t>水洗便所改造資金貸付基金</t>
  </si>
  <si>
    <t>(参考)財産に関する_x000D_
調書記載額　(単位：千円)</t>
    <rPh sb="19" eb="21">
      <t>タンイ</t>
    </rPh>
    <rPh sb="22" eb="23">
      <t>セン</t>
    </rPh>
    <rPh sb="23" eb="24">
      <t>エン</t>
    </rPh>
    <phoneticPr fontId="5"/>
  </si>
  <si>
    <t>合計_x000D_
(貸借対照表計上額)</t>
  </si>
  <si>
    <t>その他</t>
  </si>
  <si>
    <t>土地</t>
  </si>
  <si>
    <t>有価証券</t>
  </si>
  <si>
    <t>現金預金</t>
  </si>
  <si>
    <t>種類</t>
  </si>
  <si>
    <t>基金の明細</t>
    <phoneticPr fontId="5"/>
  </si>
  <si>
    <t>小計</t>
  </si>
  <si>
    <t>雑入</t>
    <phoneticPr fontId="1"/>
  </si>
  <si>
    <t>教育使用料</t>
    <rPh sb="0" eb="2">
      <t>キョウイク</t>
    </rPh>
    <rPh sb="2" eb="5">
      <t>シヨウリョウ</t>
    </rPh>
    <phoneticPr fontId="1"/>
  </si>
  <si>
    <t>土木使用料</t>
    <rPh sb="0" eb="2">
      <t>ドボク</t>
    </rPh>
    <rPh sb="2" eb="5">
      <t>シヨウリョウ</t>
    </rPh>
    <phoneticPr fontId="5"/>
  </si>
  <si>
    <t>民生使用料</t>
    <phoneticPr fontId="5"/>
  </si>
  <si>
    <t>その他の未収金</t>
    <rPh sb="2" eb="3">
      <t>ホカ</t>
    </rPh>
    <rPh sb="4" eb="7">
      <t>ミシュウキン</t>
    </rPh>
    <phoneticPr fontId="5"/>
  </si>
  <si>
    <t>民生費負担金</t>
    <phoneticPr fontId="5"/>
  </si>
  <si>
    <t>都市計画税</t>
    <rPh sb="0" eb="2">
      <t>トシ</t>
    </rPh>
    <rPh sb="2" eb="4">
      <t>ケイカク</t>
    </rPh>
    <rPh sb="4" eb="5">
      <t>ゼイ</t>
    </rPh>
    <phoneticPr fontId="1"/>
  </si>
  <si>
    <t>軽自動車税</t>
    <rPh sb="0" eb="4">
      <t>ケイジドウシャ</t>
    </rPh>
    <rPh sb="4" eb="5">
      <t>ゼイ</t>
    </rPh>
    <phoneticPr fontId="1"/>
  </si>
  <si>
    <t>固定資産税</t>
    <rPh sb="0" eb="2">
      <t>コテイ</t>
    </rPh>
    <rPh sb="2" eb="5">
      <t>シサンゼイ</t>
    </rPh>
    <phoneticPr fontId="1"/>
  </si>
  <si>
    <t>市民税（法人）</t>
    <rPh sb="0" eb="2">
      <t>シミン</t>
    </rPh>
    <rPh sb="2" eb="3">
      <t>ゼイ</t>
    </rPh>
    <rPh sb="4" eb="6">
      <t>ホウジン</t>
    </rPh>
    <phoneticPr fontId="1"/>
  </si>
  <si>
    <t>市民税（個人）</t>
    <rPh sb="0" eb="2">
      <t>シミン</t>
    </rPh>
    <rPh sb="2" eb="3">
      <t>ゼイ</t>
    </rPh>
    <rPh sb="4" eb="6">
      <t>コジン</t>
    </rPh>
    <phoneticPr fontId="1"/>
  </si>
  <si>
    <t>税等未収金</t>
    <rPh sb="0" eb="2">
      <t>ゼイトウ</t>
    </rPh>
    <rPh sb="2" eb="5">
      <t>ミシュウキン</t>
    </rPh>
    <phoneticPr fontId="5"/>
  </si>
  <si>
    <t>【未収金】</t>
  </si>
  <si>
    <t>援護資金</t>
    <phoneticPr fontId="5"/>
  </si>
  <si>
    <t>【貸付金】</t>
  </si>
  <si>
    <t>徴収不能引当金計上額</t>
  </si>
  <si>
    <t>貸借対照表計上額</t>
  </si>
  <si>
    <t>相手先名または種別</t>
  </si>
  <si>
    <t>長期延滞債権の明細</t>
  </si>
  <si>
    <t>雑入</t>
  </si>
  <si>
    <t>土木使用料</t>
    <phoneticPr fontId="5"/>
  </si>
  <si>
    <t>都市計画税</t>
    <phoneticPr fontId="5"/>
  </si>
  <si>
    <t>軽自動車税</t>
    <phoneticPr fontId="5"/>
  </si>
  <si>
    <t>固定資産税</t>
    <phoneticPr fontId="5"/>
  </si>
  <si>
    <t>市民税（法人）</t>
    <rPh sb="0" eb="1">
      <t>シ</t>
    </rPh>
    <phoneticPr fontId="1"/>
  </si>
  <si>
    <t>市民税（個人）</t>
    <rPh sb="0" eb="1">
      <t>シ</t>
    </rPh>
    <phoneticPr fontId="1"/>
  </si>
  <si>
    <t>税等未収金</t>
    <rPh sb="0" eb="1">
      <t>ゼイ</t>
    </rPh>
    <rPh sb="1" eb="2">
      <t>トウ</t>
    </rPh>
    <rPh sb="2" eb="5">
      <t>ミシュウキン</t>
    </rPh>
    <phoneticPr fontId="5"/>
  </si>
  <si>
    <t>未収金の明細</t>
  </si>
  <si>
    <t>【その他】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</si>
  <si>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</si>
  <si>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</si>
  <si>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</si>
  <si>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</si>
  <si>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</si>
  <si>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</si>
  <si>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</si>
  <si>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</si>
  <si>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</si>
  <si>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</si>
  <si>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</si>
  <si>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</si>
  <si>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</si>
  <si>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市場公募債</t>
  </si>
  <si>
    <t>その他の_x000D_
金融機関</t>
  </si>
  <si>
    <t>市中銀行</t>
  </si>
  <si>
    <t>地方公共団体_x000D_
金融機構</t>
  </si>
  <si>
    <t>政府資金</t>
  </si>
  <si>
    <t>地方債等_x000D_
残高</t>
  </si>
  <si>
    <t>会計：一般会計等</t>
    <rPh sb="3" eb="5">
      <t>イッパン</t>
    </rPh>
    <rPh sb="5" eb="7">
      <t>カイケイ</t>
    </rPh>
    <rPh sb="7" eb="8">
      <t>トウ</t>
    </rPh>
    <phoneticPr fontId="5"/>
  </si>
  <si>
    <t>自治体名：門真市</t>
    <rPh sb="5" eb="7">
      <t>カドマ</t>
    </rPh>
    <phoneticPr fontId="5"/>
  </si>
  <si>
    <t>地方債等（借入先別）の明細</t>
    <phoneticPr fontId="5"/>
  </si>
  <si>
    <t>（参考）_x000D_
加重平均_x000D_
利率</t>
  </si>
  <si>
    <t>4.0％超</t>
  </si>
  <si>
    <t>3.5％超_x000D_
4.0％以下</t>
  </si>
  <si>
    <t>3.0％超_x000D_
3.5％以下</t>
  </si>
  <si>
    <t>2.5％超_x000D_
3.0％以下</t>
  </si>
  <si>
    <t>2.0％超_x000D_
2.5％以下</t>
  </si>
  <si>
    <t>1.5％超_x000D_
2.0％以下</t>
  </si>
  <si>
    <t>1.5％以下</t>
  </si>
  <si>
    <t>地方債等残高</t>
  </si>
  <si>
    <t>地方債等（利率別）の明細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</si>
  <si>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</si>
  <si>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</si>
  <si>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</si>
  <si>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</si>
  <si>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</si>
  <si>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</si>
  <si>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</si>
  <si>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</si>
  <si>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</si>
  <si>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地方債等（返済期間別）の明細</t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</si>
  <si>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</si>
  <si>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退職手当引当金</t>
    <rPh sb="0" eb="2">
      <t>タイショク</t>
    </rPh>
    <rPh sb="2" eb="4">
      <t>テアテ</t>
    </rPh>
    <rPh sb="4" eb="7">
      <t>ヒキアテキン</t>
    </rPh>
    <phoneticPr fontId="1"/>
  </si>
  <si>
    <t>目的使用</t>
  </si>
  <si>
    <t>本年度末残高</t>
  </si>
  <si>
    <t>本年度減少額</t>
  </si>
  <si>
    <t>本年度増加額</t>
  </si>
  <si>
    <t>前年度末残高</t>
  </si>
  <si>
    <t>引当金の明細</t>
  </si>
  <si>
    <t>計</t>
  </si>
  <si>
    <t>その他</t>
    <rPh sb="2" eb="3">
      <t>タ</t>
    </rPh>
    <phoneticPr fontId="5"/>
  </si>
  <si>
    <t>運営負担金</t>
  </si>
  <si>
    <t>淀川左岸水防事務組合</t>
  </si>
  <si>
    <t>淀川左岸水防事務組合負担金</t>
  </si>
  <si>
    <t>飯盛霊園組合</t>
  </si>
  <si>
    <t>飯盛霊園組合負担金</t>
  </si>
  <si>
    <t>門真都市開発ビル</t>
  </si>
  <si>
    <t>門真都市開発ビル負担金</t>
  </si>
  <si>
    <t>大阪府後期高齢者医療広域連合</t>
  </si>
  <si>
    <t>後期高齢者医療広域連合負担金</t>
  </si>
  <si>
    <t>守口市門真市消防組合</t>
  </si>
  <si>
    <t>守口市門真市消防組合負担金</t>
  </si>
  <si>
    <t>くすのき広域連合</t>
  </si>
  <si>
    <t>くすのき広域連合負担金</t>
  </si>
  <si>
    <t>その他の補助金等</t>
    <phoneticPr fontId="5"/>
  </si>
  <si>
    <t>公共施設等整備</t>
  </si>
  <si>
    <t xml:space="preserve">	淀川左岸水防組合</t>
  </si>
  <si>
    <t>良好な街づくりに対する支援</t>
    <rPh sb="0" eb="2">
      <t>リョウコウ</t>
    </rPh>
    <rPh sb="3" eb="4">
      <t>マチ</t>
    </rPh>
    <rPh sb="8" eb="9">
      <t>タイ</t>
    </rPh>
    <rPh sb="11" eb="13">
      <t>シエン</t>
    </rPh>
    <phoneticPr fontId="5"/>
  </si>
  <si>
    <t>支給対象者</t>
    <rPh sb="0" eb="2">
      <t>シキュウ</t>
    </rPh>
    <rPh sb="2" eb="4">
      <t>タイショウ</t>
    </rPh>
    <rPh sb="4" eb="5">
      <t>シャ</t>
    </rPh>
    <phoneticPr fontId="5"/>
  </si>
  <si>
    <t>狭あい道路拡幅整備補助金</t>
  </si>
  <si>
    <t>建築物の耐震化に対する支援</t>
    <rPh sb="0" eb="3">
      <t>ケンチクブツ</t>
    </rPh>
    <rPh sb="4" eb="6">
      <t>タイシン</t>
    </rPh>
    <rPh sb="6" eb="7">
      <t>カ</t>
    </rPh>
    <rPh sb="8" eb="9">
      <t>タイ</t>
    </rPh>
    <rPh sb="11" eb="13">
      <t>シエン</t>
    </rPh>
    <phoneticPr fontId="5"/>
  </si>
  <si>
    <t>既存民間建築物耐震診断補助金</t>
  </si>
  <si>
    <t>鉄道施設耐震補強工事に対する支援</t>
    <rPh sb="0" eb="2">
      <t>テツドウ</t>
    </rPh>
    <rPh sb="2" eb="4">
      <t>シセツ</t>
    </rPh>
    <rPh sb="4" eb="6">
      <t>タイシン</t>
    </rPh>
    <rPh sb="6" eb="8">
      <t>ホキョウ</t>
    </rPh>
    <rPh sb="8" eb="10">
      <t>コウジ</t>
    </rPh>
    <rPh sb="11" eb="12">
      <t>タイ</t>
    </rPh>
    <rPh sb="14" eb="16">
      <t>シエン</t>
    </rPh>
    <phoneticPr fontId="5"/>
  </si>
  <si>
    <t>鉄道事業者</t>
    <rPh sb="0" eb="2">
      <t>テツドウ</t>
    </rPh>
    <rPh sb="2" eb="4">
      <t>ジギョウ</t>
    </rPh>
    <rPh sb="4" eb="5">
      <t>シャ</t>
    </rPh>
    <phoneticPr fontId="5"/>
  </si>
  <si>
    <t>鉄道施設耐震対策補助金</t>
  </si>
  <si>
    <t>既存民間建築物耐震設計・改修補助金</t>
  </si>
  <si>
    <t>土地区画整理事業組合</t>
    <rPh sb="0" eb="2">
      <t>トチ</t>
    </rPh>
    <rPh sb="2" eb="4">
      <t>クカク</t>
    </rPh>
    <rPh sb="4" eb="6">
      <t>セイリ</t>
    </rPh>
    <rPh sb="6" eb="8">
      <t>ジギョウ</t>
    </rPh>
    <rPh sb="8" eb="10">
      <t>クミアイ</t>
    </rPh>
    <phoneticPr fontId="5"/>
  </si>
  <si>
    <t>土地区画整理事業補助金</t>
  </si>
  <si>
    <t>木造賃貸住宅等建替事業助成金</t>
  </si>
  <si>
    <t>老朽木造建築物等除却補助金</t>
  </si>
  <si>
    <t>他団体への公共施設等整備補助金等</t>
    <phoneticPr fontId="5"/>
  </si>
  <si>
    <t>支出目的</t>
  </si>
  <si>
    <t>金額</t>
  </si>
  <si>
    <t>相手先</t>
  </si>
  <si>
    <t>名称</t>
  </si>
  <si>
    <t>(単位：円)</t>
    <rPh sb="4" eb="5">
      <t>エン</t>
    </rPh>
    <phoneticPr fontId="5"/>
  </si>
  <si>
    <t>会計：一般会計等</t>
    <rPh sb="3" eb="5">
      <t>イッパン</t>
    </rPh>
    <rPh sb="7" eb="8">
      <t>トウ</t>
    </rPh>
    <phoneticPr fontId="5"/>
  </si>
  <si>
    <t>補助金等の明細</t>
    <phoneticPr fontId="5"/>
  </si>
  <si>
    <t>都道府県等支出金</t>
  </si>
  <si>
    <t>国庫支出金</t>
  </si>
  <si>
    <t>経常的_x000D_
補助金</t>
  </si>
  <si>
    <t>資本的_x000D_
補助金</t>
  </si>
  <si>
    <t>国県等補助金</t>
  </si>
  <si>
    <t>税収等</t>
    <phoneticPr fontId="5"/>
  </si>
  <si>
    <t>一般会計等</t>
    <rPh sb="0" eb="2">
      <t>イッパン</t>
    </rPh>
    <rPh sb="2" eb="4">
      <t>カイケイ</t>
    </rPh>
    <rPh sb="4" eb="5">
      <t>トウ</t>
    </rPh>
    <phoneticPr fontId="5"/>
  </si>
  <si>
    <t>他会計繰入金</t>
    <rPh sb="0" eb="1">
      <t>タ</t>
    </rPh>
    <rPh sb="1" eb="3">
      <t>カイケイ</t>
    </rPh>
    <phoneticPr fontId="1"/>
  </si>
  <si>
    <t>一般会計等相殺</t>
    <phoneticPr fontId="5"/>
  </si>
  <si>
    <t>公共用地先行取得事業
特別会計</t>
    <phoneticPr fontId="5"/>
  </si>
  <si>
    <t>都市開発資金
特別会計</t>
    <phoneticPr fontId="5"/>
  </si>
  <si>
    <t>寄附金</t>
  </si>
  <si>
    <t>分担金及び負担金</t>
  </si>
  <si>
    <t>交通安全対策特別交付金</t>
  </si>
  <si>
    <t>地方交付税</t>
  </si>
  <si>
    <t>地方特例交付金</t>
  </si>
  <si>
    <t>環境性能割交付金</t>
    <rPh sb="0" eb="4">
      <t>カンキョウセイノウ</t>
    </rPh>
    <rPh sb="4" eb="5">
      <t>ワリ</t>
    </rPh>
    <phoneticPr fontId="1"/>
  </si>
  <si>
    <t>地方消費税交付金</t>
  </si>
  <si>
    <t>法人事業税交付金</t>
    <rPh sb="0" eb="2">
      <t>ホウジン</t>
    </rPh>
    <rPh sb="2" eb="5">
      <t>ジギョウゼイ</t>
    </rPh>
    <phoneticPr fontId="1"/>
  </si>
  <si>
    <t>株式等譲渡所得割交付金</t>
  </si>
  <si>
    <t>配当割交付金</t>
  </si>
  <si>
    <t>利子割交付金</t>
  </si>
  <si>
    <t>地方譲与税</t>
  </si>
  <si>
    <t>市税</t>
    <rPh sb="0" eb="1">
      <t>シ</t>
    </rPh>
    <rPh sb="1" eb="2">
      <t>ゼイ</t>
    </rPh>
    <phoneticPr fontId="1"/>
  </si>
  <si>
    <t>一般会計</t>
  </si>
  <si>
    <t>財源の内容</t>
  </si>
  <si>
    <t>会計</t>
  </si>
  <si>
    <t>年度：令和3年度</t>
    <phoneticPr fontId="5"/>
  </si>
  <si>
    <t>財源の明細</t>
  </si>
  <si>
    <t>貸付金・基金等の増加</t>
  </si>
  <si>
    <t>有形固定資産等の増加</t>
  </si>
  <si>
    <t>純行政コスト</t>
  </si>
  <si>
    <t>税収等</t>
  </si>
  <si>
    <t>地方債等</t>
  </si>
  <si>
    <t>内訳</t>
  </si>
  <si>
    <t>（単位：円）</t>
    <rPh sb="4" eb="5">
      <t>エン</t>
    </rPh>
    <phoneticPr fontId="5"/>
  </si>
  <si>
    <t>財源情報の明細</t>
  </si>
  <si>
    <t>要求払預金</t>
    <rPh sb="0" eb="3">
      <t>ヨウキュウバラ</t>
    </rPh>
    <rPh sb="3" eb="5">
      <t>ヨキン</t>
    </rPh>
    <phoneticPr fontId="5"/>
  </si>
  <si>
    <t>資金の明細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</si>
</sst>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15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游ゴシック"/>
      <family val="2"/>
      <scheme val="minor"/>
    </font>
    <font>
      <b/>
      <sz val="18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3" fontId="2" fillId="0" borderId="0" xfId="0" applyNumberFormat="1" applyFont="1"/>
    <xf numFmtId="3" fontId="3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3" fillId="2" borderId="1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4" fillId="0" borderId="1" xfId="0" applyNumberFormat="1" applyFont="1" applyBorder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176" fontId="4" fillId="0" borderId="1" xfId="1" applyNumberFormat="1" applyFont="1" applyFill="1" applyBorder="1" applyAlignment="1">
      <alignment vertical="center"/>
    </xf>
    <xf numFmtId="38" fontId="4" fillId="0" borderId="2" xfId="1" applyFont="1" applyFill="1" applyBorder="1">
      <alignment vertical="center"/>
    </xf>
    <xf numFmtId="3" fontId="4" fillId="0" borderId="1" xfId="0" applyNumberFormat="1" applyFont="1" applyBorder="1" applyAlignment="1">
      <alignment horizontal="center" vertical="center"/>
    </xf>
    <xf numFmtId="10" fontId="4" fillId="0" borderId="1" xfId="1" applyNumberFormat="1" applyFont="1" applyFill="1" applyBorder="1">
      <alignment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7" fillId="0" borderId="0" xfId="0" applyNumberFormat="1" applyFont="1"/>
    <xf numFmtId="9" fontId="4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1" xfId="1" applyNumberFormat="1" applyFont="1" applyBorder="1" applyAlignment="1">
      <alignment horizontal="right" vertical="center"/>
    </xf>
    <xf numFmtId="3" fontId="1" fillId="0" borderId="0" xfId="0" applyNumberFormat="1" applyFont="1"/>
    <xf numFmtId="3" fontId="8" fillId="0" borderId="0" xfId="0" applyNumberFormat="1" applyFont="1"/>
    <xf numFmtId="3" fontId="4" fillId="0" borderId="0" xfId="0" applyNumberFormat="1" applyFont="1" applyAlignment="1">
      <alignment horizontal="right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 indent="1"/>
    </xf>
    <xf numFmtId="176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1" applyNumberFormat="1" applyFont="1" applyBorder="1" applyAlignment="1">
      <alignment vertical="center"/>
    </xf>
    <xf numFmtId="0" fontId="4" fillId="0" borderId="0" xfId="0" applyFont="1"/>
    <xf numFmtId="38" fontId="4" fillId="0" borderId="0" xfId="1" applyFont="1" applyAlignment="1"/>
    <xf numFmtId="38" fontId="4" fillId="0" borderId="0" xfId="0" applyNumberFormat="1" applyFont="1"/>
    <xf numFmtId="176" fontId="4" fillId="0" borderId="0" xfId="0" applyNumberFormat="1" applyFont="1"/>
    <xf numFmtId="176" fontId="2" fillId="0" borderId="1" xfId="1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0" fontId="4" fillId="0" borderId="5" xfId="2" applyNumberFormat="1" applyFont="1" applyFill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76" fontId="4" fillId="0" borderId="7" xfId="1" applyNumberFormat="1" applyFont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/>
    </xf>
    <xf numFmtId="3" fontId="11" fillId="0" borderId="0" xfId="0" applyNumberFormat="1" applyFont="1"/>
    <xf numFmtId="3" fontId="11" fillId="0" borderId="2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 vertical="center"/>
    </xf>
    <xf numFmtId="3" fontId="11" fillId="0" borderId="9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vertical="center"/>
    </xf>
    <xf numFmtId="3" fontId="11" fillId="0" borderId="10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right"/>
    </xf>
    <xf numFmtId="3" fontId="0" fillId="0" borderId="0" xfId="0" applyNumberFormat="1"/>
    <xf numFmtId="3" fontId="12" fillId="0" borderId="0" xfId="0" applyNumberFormat="1" applyFont="1"/>
    <xf numFmtId="176" fontId="4" fillId="3" borderId="1" xfId="0" applyNumberFormat="1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readingOrder="1"/>
    </xf>
    <xf numFmtId="0" fontId="0" fillId="0" borderId="5" xfId="0" applyBorder="1" applyAlignment="1">
      <alignment vertical="center" readingOrder="1"/>
    </xf>
    <xf numFmtId="0" fontId="4" fillId="0" borderId="7" xfId="0" applyFont="1" applyBorder="1" applyAlignment="1">
      <alignment vertical="center" readingOrder="1"/>
    </xf>
    <xf numFmtId="176" fontId="4" fillId="0" borderId="1" xfId="0" applyNumberFormat="1" applyFont="1" applyBorder="1" applyAlignment="1">
      <alignment vertical="center" readingOrder="1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right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vertical="center"/>
    </xf>
    <xf numFmtId="3" fontId="14" fillId="0" borderId="3" xfId="0" applyNumberFormat="1" applyFont="1" applyBorder="1" applyAlignment="1">
      <alignment vertical="center"/>
    </xf>
    <xf numFmtId="3" fontId="14" fillId="0" borderId="11" xfId="0" applyNumberFormat="1" applyFont="1" applyBorder="1" applyAlignment="1">
      <alignment vertical="center"/>
    </xf>
    <xf numFmtId="3" fontId="14" fillId="2" borderId="1" xfId="0" applyNumberFormat="1" applyFont="1" applyFill="1" applyBorder="1" applyAlignment="1">
      <alignment horizontal="center" vertical="center"/>
    </xf>
    <xf numFmtId="3" fontId="14" fillId="2" borderId="4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4" fillId="0" borderId="1" xfId="0" applyNumberFormat="1" applyFont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workbookViewId="0">
      <selection sqref="A1:H1"/>
    </sheetView>
  </sheetViews>
  <sheetFormatPr defaultColWidth="8.875" defaultRowHeight="11.25"/>
  <cols>
    <col min="1" max="1" width="16.25" style="6" bestFit="1" customWidth="1"/>
    <col min="2" max="8" width="15.875" style="6" customWidth="1"/>
    <col min="9" max="9" width="10.5" style="6" bestFit="1" customWidth="1"/>
    <col min="10" max="16384" width="8.875" style="6"/>
  </cols>
  <sheetData>
    <row r="1" spans="1:8" ht="21">
      <c r="A1" s="8" t="s">
        <v>0</v>
      </c>
      <c r="B1" s="8"/>
      <c r="C1" s="8"/>
      <c r="D1" s="8"/>
      <c r="E1" s="8"/>
      <c r="F1" s="8"/>
      <c r="G1" s="8"/>
      <c r="H1" s="8"/>
    </row>
    <row r="2" spans="1:8" ht="13.5">
      <c r="A2" s="1" t="s">
        <v>1</v>
      </c>
      <c r="B2" s="1"/>
      <c r="C2" s="1"/>
      <c r="D2" s="1"/>
      <c r="E2" s="1"/>
      <c r="F2" s="1"/>
      <c r="G2" s="1"/>
      <c r="H2" s="4" t="s">
        <v>2</v>
      </c>
    </row>
    <row r="3" spans="1:8" ht="13.5">
      <c r="A3" s="1" t="s">
        <v>3</v>
      </c>
      <c r="B3" s="1"/>
      <c r="C3" s="1"/>
      <c r="D3" s="1"/>
      <c r="E3" s="1"/>
      <c r="F3" s="1"/>
      <c r="G3" s="1"/>
      <c r="H3" s="1"/>
    </row>
    <row r="4" spans="1:8" ht="13.5">
      <c r="A4" s="1"/>
      <c r="B4" s="1"/>
      <c r="C4" s="1"/>
      <c r="D4" s="1"/>
      <c r="E4" s="1"/>
      <c r="F4" s="1"/>
      <c r="G4" s="1"/>
      <c r="H4" s="4" t="s">
        <v>4</v>
      </c>
    </row>
    <row r="5" spans="1:8" ht="33.75">
      <c r="A5" s="5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</row>
    <row r="6" spans="1:8">
      <c r="A6" s="7" t="s">
        <v>13</v>
      </c>
      <c r="B6" s="3">
        <v>165321655218</v>
      </c>
      <c r="C6" s="3">
        <v>7785235609</v>
      </c>
      <c r="D6" s="3">
        <v>5899334987</v>
      </c>
      <c r="E6" s="3">
        <v>167207555840</v>
      </c>
      <c r="F6" s="3">
        <v>54611027643</v>
      </c>
      <c r="G6" s="3">
        <v>1888231889</v>
      </c>
      <c r="H6" s="3">
        <v>112596528197</v>
      </c>
    </row>
    <row r="7" spans="1:8">
      <c r="A7" s="7" t="s">
        <v>14</v>
      </c>
      <c r="B7" s="3">
        <v>73416754304</v>
      </c>
      <c r="C7" s="3">
        <v>942214559</v>
      </c>
      <c r="D7" s="3">
        <v>953497471</v>
      </c>
      <c r="E7" s="3">
        <v>73405471392</v>
      </c>
      <c r="F7" s="3" t="s">
        <v>15</v>
      </c>
      <c r="G7" s="3" t="s">
        <v>15</v>
      </c>
      <c r="H7" s="3">
        <v>73405471392</v>
      </c>
    </row>
    <row r="8" spans="1:8">
      <c r="A8" s="7" t="s">
        <v>16</v>
      </c>
      <c r="B8" s="3" t="s">
        <v>15</v>
      </c>
      <c r="C8" s="3" t="s">
        <v>15</v>
      </c>
      <c r="D8" s="3" t="s">
        <v>15</v>
      </c>
      <c r="E8" s="3" t="s">
        <v>15</v>
      </c>
      <c r="F8" s="3" t="s">
        <v>15</v>
      </c>
      <c r="G8" s="3" t="s">
        <v>15</v>
      </c>
      <c r="H8" s="3" t="s">
        <v>15</v>
      </c>
    </row>
    <row r="9" spans="1:8">
      <c r="A9" s="7" t="s">
        <v>17</v>
      </c>
      <c r="B9" s="3">
        <v>72217138235</v>
      </c>
      <c r="C9" s="3">
        <v>5692658096</v>
      </c>
      <c r="D9" s="3">
        <v>193100406</v>
      </c>
      <c r="E9" s="3">
        <v>77716695925</v>
      </c>
      <c r="F9" s="3">
        <v>41831636654</v>
      </c>
      <c r="G9" s="3">
        <v>1655392142</v>
      </c>
      <c r="H9" s="3">
        <v>35885059271</v>
      </c>
    </row>
    <row r="10" spans="1:8">
      <c r="A10" s="7" t="s">
        <v>18</v>
      </c>
      <c r="B10" s="3">
        <v>14779284777</v>
      </c>
      <c r="C10" s="3">
        <v>971254324</v>
      </c>
      <c r="D10" s="3" t="s">
        <v>15</v>
      </c>
      <c r="E10" s="3">
        <v>15750539101</v>
      </c>
      <c r="F10" s="3">
        <v>12779126386</v>
      </c>
      <c r="G10" s="3">
        <v>232751546</v>
      </c>
      <c r="H10" s="3">
        <v>2971412715</v>
      </c>
    </row>
    <row r="11" spans="1:8">
      <c r="A11" s="7" t="s">
        <v>19</v>
      </c>
      <c r="B11" s="3" t="s">
        <v>15</v>
      </c>
      <c r="C11" s="3" t="s">
        <v>15</v>
      </c>
      <c r="D11" s="3" t="s">
        <v>15</v>
      </c>
      <c r="E11" s="3" t="s">
        <v>15</v>
      </c>
      <c r="F11" s="3" t="s">
        <v>15</v>
      </c>
      <c r="G11" s="3" t="s">
        <v>15</v>
      </c>
      <c r="H11" s="3" t="s">
        <v>15</v>
      </c>
    </row>
    <row r="12" spans="1:8">
      <c r="A12" s="7" t="s">
        <v>20</v>
      </c>
      <c r="B12" s="3" t="s">
        <v>15</v>
      </c>
      <c r="C12" s="3" t="s">
        <v>15</v>
      </c>
      <c r="D12" s="3" t="s">
        <v>15</v>
      </c>
      <c r="E12" s="3" t="s">
        <v>15</v>
      </c>
      <c r="F12" s="3" t="s">
        <v>15</v>
      </c>
      <c r="G12" s="3" t="s">
        <v>15</v>
      </c>
      <c r="H12" s="3" t="s">
        <v>15</v>
      </c>
    </row>
    <row r="13" spans="1:8">
      <c r="A13" s="7" t="s">
        <v>21</v>
      </c>
      <c r="B13" s="3" t="s">
        <v>15</v>
      </c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15</v>
      </c>
    </row>
    <row r="14" spans="1:8">
      <c r="A14" s="7" t="s">
        <v>22</v>
      </c>
      <c r="B14" s="3">
        <v>528152</v>
      </c>
      <c r="C14" s="3" t="s">
        <v>15</v>
      </c>
      <c r="D14" s="3" t="s">
        <v>15</v>
      </c>
      <c r="E14" s="3">
        <v>528152</v>
      </c>
      <c r="F14" s="3">
        <v>264603</v>
      </c>
      <c r="G14" s="3">
        <v>88201</v>
      </c>
      <c r="H14" s="3">
        <v>263549</v>
      </c>
    </row>
    <row r="15" spans="1:8">
      <c r="A15" s="7" t="s">
        <v>23</v>
      </c>
      <c r="B15" s="3">
        <v>4907949750</v>
      </c>
      <c r="C15" s="3">
        <v>179108630</v>
      </c>
      <c r="D15" s="3">
        <v>4752737110</v>
      </c>
      <c r="E15" s="3">
        <v>334321270</v>
      </c>
      <c r="F15" s="3" t="s">
        <v>15</v>
      </c>
      <c r="G15" s="3" t="s">
        <v>15</v>
      </c>
      <c r="H15" s="3">
        <v>334321270</v>
      </c>
    </row>
    <row r="16" spans="1:8">
      <c r="A16" s="7" t="s">
        <v>24</v>
      </c>
      <c r="B16" s="3">
        <v>34202673719</v>
      </c>
      <c r="C16" s="3">
        <v>763497433</v>
      </c>
      <c r="D16" s="3">
        <v>258594000</v>
      </c>
      <c r="E16" s="3">
        <v>34707577152</v>
      </c>
      <c r="F16" s="3">
        <v>9865364264</v>
      </c>
      <c r="G16" s="3">
        <v>357415560</v>
      </c>
      <c r="H16" s="3">
        <v>24842212888</v>
      </c>
    </row>
    <row r="17" spans="1:8">
      <c r="A17" s="7" t="s">
        <v>14</v>
      </c>
      <c r="B17" s="3">
        <v>18978825877</v>
      </c>
      <c r="C17" s="3">
        <v>478824033</v>
      </c>
      <c r="D17" s="3" t="s">
        <v>15</v>
      </c>
      <c r="E17" s="3">
        <v>19457649910</v>
      </c>
      <c r="F17" s="3" t="s">
        <v>15</v>
      </c>
      <c r="G17" s="3" t="s">
        <v>15</v>
      </c>
      <c r="H17" s="3">
        <v>19457649910</v>
      </c>
    </row>
    <row r="18" spans="1:8">
      <c r="A18" s="7" t="s">
        <v>17</v>
      </c>
      <c r="B18" s="3">
        <v>2001760409</v>
      </c>
      <c r="C18" s="3" t="s">
        <v>15</v>
      </c>
      <c r="D18" s="3">
        <v>3960000</v>
      </c>
      <c r="E18" s="3">
        <v>1997800409</v>
      </c>
      <c r="F18" s="3">
        <v>1628724449</v>
      </c>
      <c r="G18" s="3">
        <v>53376387</v>
      </c>
      <c r="H18" s="3">
        <v>369075960</v>
      </c>
    </row>
    <row r="19" spans="1:8">
      <c r="A19" s="7" t="s">
        <v>18</v>
      </c>
      <c r="B19" s="3">
        <v>12905675483</v>
      </c>
      <c r="C19" s="3">
        <v>263829500</v>
      </c>
      <c r="D19" s="3" t="s">
        <v>15</v>
      </c>
      <c r="E19" s="3">
        <v>13169504983</v>
      </c>
      <c r="F19" s="3">
        <v>8233568206</v>
      </c>
      <c r="G19" s="3">
        <v>304039173</v>
      </c>
      <c r="H19" s="3">
        <v>4935936777</v>
      </c>
    </row>
    <row r="20" spans="1:8">
      <c r="A20" s="7" t="s">
        <v>22</v>
      </c>
      <c r="B20" s="3">
        <v>3071610</v>
      </c>
      <c r="C20" s="3" t="s">
        <v>15</v>
      </c>
      <c r="D20" s="3" t="s">
        <v>15</v>
      </c>
      <c r="E20" s="3">
        <v>3071610</v>
      </c>
      <c r="F20" s="3">
        <v>3071609</v>
      </c>
      <c r="G20" s="3" t="s">
        <v>15</v>
      </c>
      <c r="H20" s="3">
        <v>1</v>
      </c>
    </row>
    <row r="21" spans="1:8">
      <c r="A21" s="7" t="s">
        <v>23</v>
      </c>
      <c r="B21" s="3">
        <v>313340340</v>
      </c>
      <c r="C21" s="3">
        <v>20843900</v>
      </c>
      <c r="D21" s="3">
        <v>254634000</v>
      </c>
      <c r="E21" s="3">
        <v>79550240</v>
      </c>
      <c r="F21" s="3" t="s">
        <v>15</v>
      </c>
      <c r="G21" s="3" t="s">
        <v>15</v>
      </c>
      <c r="H21" s="3">
        <v>79550240</v>
      </c>
    </row>
    <row r="22" spans="1:8">
      <c r="A22" s="7" t="s">
        <v>25</v>
      </c>
      <c r="B22" s="3">
        <v>2110249625</v>
      </c>
      <c r="C22" s="3">
        <v>31999325</v>
      </c>
      <c r="D22" s="3">
        <v>14807000</v>
      </c>
      <c r="E22" s="3">
        <v>2127441950</v>
      </c>
      <c r="F22" s="3">
        <v>1622395692</v>
      </c>
      <c r="G22" s="3">
        <v>121879105</v>
      </c>
      <c r="H22" s="3">
        <v>505046258</v>
      </c>
    </row>
    <row r="23" spans="1:8">
      <c r="A23" s="7" t="s">
        <v>26</v>
      </c>
      <c r="B23" s="3">
        <v>201634578562</v>
      </c>
      <c r="C23" s="3">
        <v>8580732367</v>
      </c>
      <c r="D23" s="3">
        <v>6172735987</v>
      </c>
      <c r="E23" s="3">
        <v>204042574942</v>
      </c>
      <c r="F23" s="3">
        <v>66098787599</v>
      </c>
      <c r="G23" s="3">
        <v>2367526554</v>
      </c>
      <c r="H23" s="3">
        <v>137943787343</v>
      </c>
    </row>
    <row r="24" spans="1:8">
      <c r="H24" s="6">
        <v>137943787343</v>
      </c>
    </row>
  </sheetData>
  <mergeCells count="1">
    <mergeCell ref="A1:H1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C1FF8-9D8E-4611-B05F-564250B716ED}">
  <dimension ref="A1:F9"/>
  <sheetViews>
    <sheetView workbookViewId="0"/>
  </sheetViews>
  <sheetFormatPr defaultColWidth="8.875" defaultRowHeight="11.25"/>
  <cols>
    <col min="1" max="1" width="18.875" style="6" customWidth="1"/>
    <col min="2" max="6" width="20.875" style="6" customWidth="1"/>
    <col min="7" max="7" width="10.125" style="6" bestFit="1" customWidth="1"/>
    <col min="8" max="16384" width="8.875" style="6"/>
  </cols>
  <sheetData>
    <row r="1" spans="1:6" ht="21">
      <c r="A1" s="21" t="s">
        <v>177</v>
      </c>
    </row>
    <row r="2" spans="1:6" ht="13.5">
      <c r="A2" s="1" t="s">
        <v>76</v>
      </c>
    </row>
    <row r="3" spans="1:6" ht="13.5">
      <c r="A3" s="1" t="s">
        <v>75</v>
      </c>
    </row>
    <row r="4" spans="1:6" ht="13.5">
      <c r="A4" s="6" t="s">
        <v>74</v>
      </c>
      <c r="F4" s="4" t="s">
        <v>59</v>
      </c>
    </row>
    <row r="5" spans="1:6" ht="22.5" customHeight="1">
      <c r="A5" s="60" t="s">
        <v>5</v>
      </c>
      <c r="B5" s="60" t="s">
        <v>176</v>
      </c>
      <c r="C5" s="60" t="s">
        <v>175</v>
      </c>
      <c r="D5" s="60" t="s">
        <v>174</v>
      </c>
      <c r="E5" s="60"/>
      <c r="F5" s="60" t="s">
        <v>173</v>
      </c>
    </row>
    <row r="6" spans="1:6" ht="22.5" customHeight="1">
      <c r="A6" s="60"/>
      <c r="B6" s="60"/>
      <c r="C6" s="60"/>
      <c r="D6" s="14" t="s">
        <v>172</v>
      </c>
      <c r="E6" s="14" t="s">
        <v>92</v>
      </c>
      <c r="F6" s="60"/>
    </row>
    <row r="7" spans="1:6" ht="18" customHeight="1">
      <c r="A7" s="7" t="s">
        <v>171</v>
      </c>
      <c r="B7" s="30">
        <v>4930328000</v>
      </c>
      <c r="C7" s="30">
        <v>393659161</v>
      </c>
      <c r="D7" s="30">
        <v>443347161</v>
      </c>
      <c r="E7" s="30">
        <v>0</v>
      </c>
      <c r="F7" s="30">
        <v>4880640000</v>
      </c>
    </row>
    <row r="8" spans="1:6" ht="18" customHeight="1">
      <c r="A8" s="7" t="s">
        <v>170</v>
      </c>
      <c r="B8" s="30">
        <v>500917450</v>
      </c>
      <c r="C8" s="30">
        <v>447921474</v>
      </c>
      <c r="D8" s="30">
        <v>500917450</v>
      </c>
      <c r="E8" s="30">
        <v>0</v>
      </c>
      <c r="F8" s="30">
        <v>447921474</v>
      </c>
    </row>
    <row r="9" spans="1:6" ht="18" customHeight="1">
      <c r="A9" s="11" t="s">
        <v>26</v>
      </c>
      <c r="B9" s="9">
        <f>SUM(B7:B8)</f>
        <v>5431245450</v>
      </c>
      <c r="C9" s="9">
        <f>SUM(C7:C8)</f>
        <v>841580635</v>
      </c>
      <c r="D9" s="9">
        <f>SUM(D7:D8)</f>
        <v>944264611</v>
      </c>
      <c r="E9" s="9">
        <f>SUM(E7:E8)</f>
        <v>0</v>
      </c>
      <c r="F9" s="9">
        <f>SUM(F7:F8)</f>
        <v>5328561474</v>
      </c>
    </row>
  </sheetData>
  <mergeCells count="5">
    <mergeCell ref="A5:A6"/>
    <mergeCell ref="B5:B6"/>
    <mergeCell ref="C5:C6"/>
    <mergeCell ref="F5:F6"/>
    <mergeCell ref="D5:E5"/>
  </mergeCells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3E620-224B-4480-AFCD-B289FDA62631}">
  <sheetPr>
    <pageSetUpPr fitToPage="1"/>
  </sheetPr>
  <dimension ref="A1:E25"/>
  <sheetViews>
    <sheetView zoomScaleNormal="100" workbookViewId="0"/>
  </sheetViews>
  <sheetFormatPr defaultColWidth="8.875" defaultRowHeight="15.75"/>
  <cols>
    <col min="1" max="1" width="28.625" style="61" customWidth="1"/>
    <col min="2" max="2" width="28.5" style="61" bestFit="1" customWidth="1"/>
    <col min="3" max="3" width="24.25" style="61" bestFit="1" customWidth="1"/>
    <col min="4" max="4" width="13" style="61" bestFit="1" customWidth="1"/>
    <col min="5" max="5" width="51.75" style="61" bestFit="1" customWidth="1"/>
    <col min="6" max="7" width="10.125" style="61" bestFit="1" customWidth="1"/>
    <col min="8" max="16384" width="8.875" style="61"/>
  </cols>
  <sheetData>
    <row r="1" spans="1:5" ht="30">
      <c r="A1" s="75" t="s">
        <v>216</v>
      </c>
    </row>
    <row r="2" spans="1:5" ht="18.75">
      <c r="A2" s="74" t="s">
        <v>76</v>
      </c>
    </row>
    <row r="3" spans="1:5" ht="18.75">
      <c r="A3" s="74" t="s">
        <v>75</v>
      </c>
    </row>
    <row r="4" spans="1:5" ht="13.5" customHeight="1">
      <c r="A4" s="61" t="s">
        <v>215</v>
      </c>
      <c r="E4" s="73" t="s">
        <v>214</v>
      </c>
    </row>
    <row r="5" spans="1:5" ht="22.5" customHeight="1">
      <c r="A5" s="71" t="s">
        <v>5</v>
      </c>
      <c r="B5" s="71" t="s">
        <v>213</v>
      </c>
      <c r="C5" s="71" t="s">
        <v>212</v>
      </c>
      <c r="D5" s="72" t="s">
        <v>211</v>
      </c>
      <c r="E5" s="71" t="s">
        <v>210</v>
      </c>
    </row>
    <row r="6" spans="1:5" ht="18" customHeight="1">
      <c r="A6" s="70" t="s">
        <v>209</v>
      </c>
      <c r="B6" s="67" t="s">
        <v>208</v>
      </c>
      <c r="C6" s="67" t="s">
        <v>197</v>
      </c>
      <c r="D6" s="63">
        <v>77630000</v>
      </c>
      <c r="E6" s="67" t="s">
        <v>196</v>
      </c>
    </row>
    <row r="7" spans="1:5" ht="18" customHeight="1">
      <c r="A7" s="70"/>
      <c r="B7" s="67" t="s">
        <v>190</v>
      </c>
      <c r="C7" s="67" t="s">
        <v>189</v>
      </c>
      <c r="D7" s="63">
        <v>33517000</v>
      </c>
      <c r="E7" s="67" t="s">
        <v>194</v>
      </c>
    </row>
    <row r="8" spans="1:5" ht="18" customHeight="1">
      <c r="A8" s="70"/>
      <c r="B8" s="67" t="s">
        <v>207</v>
      </c>
      <c r="C8" s="67" t="s">
        <v>197</v>
      </c>
      <c r="D8" s="63">
        <v>17172000</v>
      </c>
      <c r="E8" s="67" t="s">
        <v>196</v>
      </c>
    </row>
    <row r="9" spans="1:5" ht="18" customHeight="1">
      <c r="A9" s="70"/>
      <c r="B9" s="67" t="s">
        <v>206</v>
      </c>
      <c r="C9" s="67" t="s">
        <v>205</v>
      </c>
      <c r="D9" s="63">
        <v>16724000</v>
      </c>
      <c r="E9" s="67" t="s">
        <v>196</v>
      </c>
    </row>
    <row r="10" spans="1:5" ht="18" customHeight="1">
      <c r="A10" s="70"/>
      <c r="B10" s="67" t="s">
        <v>204</v>
      </c>
      <c r="C10" s="67" t="s">
        <v>197</v>
      </c>
      <c r="D10" s="63">
        <v>5446000</v>
      </c>
      <c r="E10" s="67" t="s">
        <v>199</v>
      </c>
    </row>
    <row r="11" spans="1:5" ht="18" customHeight="1">
      <c r="A11" s="70"/>
      <c r="B11" s="67" t="s">
        <v>203</v>
      </c>
      <c r="C11" s="67" t="s">
        <v>202</v>
      </c>
      <c r="D11" s="63">
        <v>3918000</v>
      </c>
      <c r="E11" s="67" t="s">
        <v>201</v>
      </c>
    </row>
    <row r="12" spans="1:5" ht="18" customHeight="1">
      <c r="A12" s="70"/>
      <c r="B12" s="67" t="s">
        <v>200</v>
      </c>
      <c r="C12" s="67" t="s">
        <v>197</v>
      </c>
      <c r="D12" s="63">
        <v>1448000</v>
      </c>
      <c r="E12" s="67" t="s">
        <v>199</v>
      </c>
    </row>
    <row r="13" spans="1:5" ht="18" customHeight="1">
      <c r="A13" s="70"/>
      <c r="B13" s="67" t="s">
        <v>198</v>
      </c>
      <c r="C13" s="67" t="s">
        <v>197</v>
      </c>
      <c r="D13" s="63">
        <v>1044000</v>
      </c>
      <c r="E13" s="67" t="s">
        <v>196</v>
      </c>
    </row>
    <row r="14" spans="1:5" ht="18" customHeight="1">
      <c r="A14" s="70"/>
      <c r="B14" s="67" t="s">
        <v>182</v>
      </c>
      <c r="C14" s="67" t="s">
        <v>195</v>
      </c>
      <c r="D14" s="63">
        <v>66000</v>
      </c>
      <c r="E14" s="67" t="s">
        <v>194</v>
      </c>
    </row>
    <row r="15" spans="1:5" ht="18" customHeight="1">
      <c r="A15" s="69"/>
      <c r="B15" s="64" t="s">
        <v>178</v>
      </c>
      <c r="C15" s="62"/>
      <c r="D15" s="65">
        <f>SUM(D6:D14)</f>
        <v>156965000</v>
      </c>
      <c r="E15" s="62"/>
    </row>
    <row r="16" spans="1:5" ht="18" customHeight="1">
      <c r="A16" s="68" t="s">
        <v>193</v>
      </c>
      <c r="B16" s="67" t="s">
        <v>192</v>
      </c>
      <c r="C16" s="67" t="s">
        <v>191</v>
      </c>
      <c r="D16" s="65">
        <v>2068336000</v>
      </c>
      <c r="E16" s="67" t="s">
        <v>180</v>
      </c>
    </row>
    <row r="17" spans="1:5" ht="18" customHeight="1">
      <c r="A17" s="68"/>
      <c r="B17" s="67" t="s">
        <v>190</v>
      </c>
      <c r="C17" s="67" t="s">
        <v>189</v>
      </c>
      <c r="D17" s="65">
        <v>1570165000</v>
      </c>
      <c r="E17" s="67" t="s">
        <v>180</v>
      </c>
    </row>
    <row r="18" spans="1:5" ht="18" customHeight="1">
      <c r="A18" s="68"/>
      <c r="B18" s="67" t="s">
        <v>188</v>
      </c>
      <c r="C18" s="67" t="s">
        <v>187</v>
      </c>
      <c r="D18" s="65">
        <v>1432070265</v>
      </c>
      <c r="E18" s="67" t="s">
        <v>180</v>
      </c>
    </row>
    <row r="19" spans="1:5" ht="18" customHeight="1">
      <c r="A19" s="68"/>
      <c r="B19" s="67" t="s">
        <v>186</v>
      </c>
      <c r="C19" s="67" t="s">
        <v>185</v>
      </c>
      <c r="D19" s="65">
        <v>16673388</v>
      </c>
      <c r="E19" s="67" t="s">
        <v>180</v>
      </c>
    </row>
    <row r="20" spans="1:5" ht="18" customHeight="1">
      <c r="A20" s="68"/>
      <c r="B20" s="67" t="s">
        <v>184</v>
      </c>
      <c r="C20" s="67" t="s">
        <v>183</v>
      </c>
      <c r="D20" s="65">
        <v>16623000</v>
      </c>
      <c r="E20" s="67" t="s">
        <v>180</v>
      </c>
    </row>
    <row r="21" spans="1:5" ht="18" customHeight="1">
      <c r="A21" s="68"/>
      <c r="B21" s="67" t="s">
        <v>182</v>
      </c>
      <c r="C21" s="67" t="s">
        <v>181</v>
      </c>
      <c r="D21" s="65">
        <v>2824000</v>
      </c>
      <c r="E21" s="67" t="s">
        <v>180</v>
      </c>
    </row>
    <row r="22" spans="1:5" ht="18" customHeight="1">
      <c r="A22" s="68"/>
      <c r="B22" s="67" t="s">
        <v>179</v>
      </c>
      <c r="C22" s="67"/>
      <c r="D22" s="65">
        <f>D23-D16-D17-D18-D19-D20-D21</f>
        <v>6773840294</v>
      </c>
      <c r="E22" s="67"/>
    </row>
    <row r="23" spans="1:5" ht="18" customHeight="1">
      <c r="A23" s="66"/>
      <c r="B23" s="64" t="s">
        <v>178</v>
      </c>
      <c r="C23" s="62"/>
      <c r="D23" s="65">
        <f>D24-D15</f>
        <v>11880531947</v>
      </c>
      <c r="E23" s="62"/>
    </row>
    <row r="24" spans="1:5" ht="18" customHeight="1">
      <c r="A24" s="64" t="s">
        <v>26</v>
      </c>
      <c r="B24" s="62"/>
      <c r="C24" s="62"/>
      <c r="D24" s="63">
        <v>12037496947</v>
      </c>
      <c r="E24" s="62"/>
    </row>
    <row r="25" spans="1:5" ht="13.5" customHeight="1"/>
  </sheetData>
  <mergeCells count="2">
    <mergeCell ref="A6:A15"/>
    <mergeCell ref="A16:A23"/>
  </mergeCells>
  <phoneticPr fontId="5"/>
  <printOptions horizontalCentered="1"/>
  <pageMargins left="0.39370078740157483" right="0.39370078740157483" top="1.9685039370078741" bottom="0.39370078740157483" header="0.19685039370078741" footer="0.19685039370078741"/>
  <pageSetup paperSize="9" scale="8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20F18-BBA9-46D3-BFE0-AB0A7EB4B74D}">
  <dimension ref="A1:E67"/>
  <sheetViews>
    <sheetView zoomScale="85" zoomScaleNormal="85" workbookViewId="0"/>
  </sheetViews>
  <sheetFormatPr defaultColWidth="8.875" defaultRowHeight="11.25"/>
  <cols>
    <col min="1" max="1" width="18.375" style="6" bestFit="1" customWidth="1"/>
    <col min="2" max="3" width="24.875" style="6" customWidth="1"/>
    <col min="4" max="4" width="13.875" style="6" bestFit="1" customWidth="1"/>
    <col min="5" max="5" width="24.875" style="6" customWidth="1"/>
    <col min="6" max="6" width="10" style="6" bestFit="1" customWidth="1"/>
    <col min="7" max="16384" width="8.875" style="6"/>
  </cols>
  <sheetData>
    <row r="1" spans="1:5" ht="21">
      <c r="A1" s="21" t="s">
        <v>245</v>
      </c>
    </row>
    <row r="2" spans="1:5" ht="13.5">
      <c r="A2" s="1" t="s">
        <v>76</v>
      </c>
    </row>
    <row r="3" spans="1:5" ht="13.5">
      <c r="A3" s="1" t="s">
        <v>244</v>
      </c>
    </row>
    <row r="4" spans="1:5" ht="13.5">
      <c r="A4" s="6" t="s">
        <v>147</v>
      </c>
      <c r="E4" s="4" t="s">
        <v>59</v>
      </c>
    </row>
    <row r="5" spans="1:5" ht="22.5" customHeight="1">
      <c r="A5" s="14" t="s">
        <v>243</v>
      </c>
      <c r="B5" s="14" t="s">
        <v>5</v>
      </c>
      <c r="C5" s="92" t="s">
        <v>242</v>
      </c>
      <c r="D5" s="91"/>
      <c r="E5" s="14" t="s">
        <v>211</v>
      </c>
    </row>
    <row r="6" spans="1:5" ht="18" customHeight="1">
      <c r="A6" s="84" t="s">
        <v>241</v>
      </c>
      <c r="B6" s="84" t="s">
        <v>222</v>
      </c>
      <c r="C6" s="89" t="s">
        <v>240</v>
      </c>
      <c r="D6" s="88"/>
      <c r="E6" s="90">
        <v>17531962450</v>
      </c>
    </row>
    <row r="7" spans="1:5" ht="18" customHeight="1">
      <c r="A7" s="84"/>
      <c r="B7" s="84"/>
      <c r="C7" s="89" t="s">
        <v>239</v>
      </c>
      <c r="D7" s="88"/>
      <c r="E7" s="90">
        <v>188525000</v>
      </c>
    </row>
    <row r="8" spans="1:5" ht="18" customHeight="1">
      <c r="A8" s="84"/>
      <c r="B8" s="84"/>
      <c r="C8" s="89" t="s">
        <v>238</v>
      </c>
      <c r="D8" s="88"/>
      <c r="E8" s="90">
        <v>15844000</v>
      </c>
    </row>
    <row r="9" spans="1:5" ht="18" customHeight="1">
      <c r="A9" s="84"/>
      <c r="B9" s="84"/>
      <c r="C9" s="89" t="s">
        <v>237</v>
      </c>
      <c r="D9" s="88"/>
      <c r="E9" s="90">
        <v>125255000</v>
      </c>
    </row>
    <row r="10" spans="1:5" ht="18" customHeight="1">
      <c r="A10" s="84"/>
      <c r="B10" s="84"/>
      <c r="C10" s="89" t="s">
        <v>236</v>
      </c>
      <c r="D10" s="88"/>
      <c r="E10" s="90">
        <v>140789000</v>
      </c>
    </row>
    <row r="11" spans="1:5" ht="18" customHeight="1">
      <c r="A11" s="84"/>
      <c r="B11" s="84"/>
      <c r="C11" s="89" t="s">
        <v>235</v>
      </c>
      <c r="D11" s="88"/>
      <c r="E11" s="90">
        <v>314184000</v>
      </c>
    </row>
    <row r="12" spans="1:5" ht="18" customHeight="1">
      <c r="A12" s="84"/>
      <c r="B12" s="84"/>
      <c r="C12" s="89" t="s">
        <v>234</v>
      </c>
      <c r="D12" s="88"/>
      <c r="E12" s="90">
        <v>2972574000</v>
      </c>
    </row>
    <row r="13" spans="1:5" ht="18" customHeight="1">
      <c r="A13" s="84"/>
      <c r="B13" s="84"/>
      <c r="C13" s="89" t="s">
        <v>233</v>
      </c>
      <c r="D13" s="88"/>
      <c r="E13" s="90">
        <v>36940000</v>
      </c>
    </row>
    <row r="14" spans="1:5" ht="18" customHeight="1">
      <c r="A14" s="84"/>
      <c r="B14" s="84"/>
      <c r="C14" s="89" t="s">
        <v>232</v>
      </c>
      <c r="D14" s="88"/>
      <c r="E14" s="90">
        <v>230575000</v>
      </c>
    </row>
    <row r="15" spans="1:5" ht="18" customHeight="1">
      <c r="A15" s="84"/>
      <c r="B15" s="84"/>
      <c r="C15" s="89" t="s">
        <v>231</v>
      </c>
      <c r="D15" s="88"/>
      <c r="E15" s="90">
        <v>8092333000</v>
      </c>
    </row>
    <row r="16" spans="1:5" ht="18" customHeight="1">
      <c r="A16" s="84"/>
      <c r="B16" s="84"/>
      <c r="C16" s="89" t="s">
        <v>230</v>
      </c>
      <c r="D16" s="88"/>
      <c r="E16" s="90">
        <v>18566000</v>
      </c>
    </row>
    <row r="17" spans="1:5" ht="18" customHeight="1">
      <c r="A17" s="84"/>
      <c r="B17" s="84"/>
      <c r="C17" s="89" t="s">
        <v>229</v>
      </c>
      <c r="D17" s="88"/>
      <c r="E17" s="90">
        <v>47660094</v>
      </c>
    </row>
    <row r="18" spans="1:5" ht="18" customHeight="1">
      <c r="A18" s="84"/>
      <c r="B18" s="84"/>
      <c r="C18" s="89" t="s">
        <v>228</v>
      </c>
      <c r="D18" s="88"/>
      <c r="E18" s="90">
        <v>988367018</v>
      </c>
    </row>
    <row r="19" spans="1:5" ht="18" customHeight="1">
      <c r="A19" s="84"/>
      <c r="B19" s="84"/>
      <c r="C19" s="82" t="s">
        <v>98</v>
      </c>
      <c r="D19" s="81"/>
      <c r="E19" s="76">
        <f>SUM(E6:E18)</f>
        <v>30703574562</v>
      </c>
    </row>
    <row r="20" spans="1:5" ht="18" customHeight="1">
      <c r="A20" s="84"/>
      <c r="B20" s="84" t="s">
        <v>221</v>
      </c>
      <c r="C20" s="86" t="s">
        <v>220</v>
      </c>
      <c r="D20" s="7" t="s">
        <v>218</v>
      </c>
      <c r="E20" s="28">
        <v>887306320</v>
      </c>
    </row>
    <row r="21" spans="1:5" ht="18" customHeight="1">
      <c r="A21" s="84"/>
      <c r="B21" s="84"/>
      <c r="C21" s="84"/>
      <c r="D21" s="7" t="s">
        <v>217</v>
      </c>
      <c r="E21" s="28">
        <v>527325302</v>
      </c>
    </row>
    <row r="22" spans="1:5" ht="18" customHeight="1">
      <c r="A22" s="84"/>
      <c r="B22" s="84"/>
      <c r="C22" s="84"/>
      <c r="D22" s="83" t="s">
        <v>178</v>
      </c>
      <c r="E22" s="76">
        <f>SUM(E20:E21)</f>
        <v>1414631622</v>
      </c>
    </row>
    <row r="23" spans="1:5" ht="18" customHeight="1">
      <c r="A23" s="84"/>
      <c r="B23" s="84"/>
      <c r="C23" s="86" t="s">
        <v>219</v>
      </c>
      <c r="D23" s="7" t="s">
        <v>218</v>
      </c>
      <c r="E23" s="28">
        <v>19809041157</v>
      </c>
    </row>
    <row r="24" spans="1:5" ht="18" customHeight="1">
      <c r="A24" s="84"/>
      <c r="B24" s="84"/>
      <c r="C24" s="84"/>
      <c r="D24" s="7" t="s">
        <v>217</v>
      </c>
      <c r="E24" s="28">
        <v>4169507235</v>
      </c>
    </row>
    <row r="25" spans="1:5" ht="18" customHeight="1">
      <c r="A25" s="84"/>
      <c r="B25" s="84"/>
      <c r="C25" s="84"/>
      <c r="D25" s="83" t="s">
        <v>178</v>
      </c>
      <c r="E25" s="76">
        <f>SUM(E23:E24)</f>
        <v>23978548392</v>
      </c>
    </row>
    <row r="26" spans="1:5" ht="18" customHeight="1">
      <c r="A26" s="80"/>
      <c r="B26" s="80"/>
      <c r="C26" s="82" t="s">
        <v>98</v>
      </c>
      <c r="D26" s="81"/>
      <c r="E26" s="76">
        <f>SUM(E22,E25)</f>
        <v>25393180014</v>
      </c>
    </row>
    <row r="27" spans="1:5" ht="18" customHeight="1">
      <c r="A27" s="80"/>
      <c r="B27" s="79" t="s">
        <v>26</v>
      </c>
      <c r="C27" s="78"/>
      <c r="D27" s="77"/>
      <c r="E27" s="76">
        <f>SUM(E19,E26)</f>
        <v>56096754576</v>
      </c>
    </row>
    <row r="28" spans="1:5" ht="18" customHeight="1">
      <c r="A28" s="86" t="s">
        <v>227</v>
      </c>
      <c r="B28" s="84" t="s">
        <v>222</v>
      </c>
      <c r="C28" s="89" t="s">
        <v>224</v>
      </c>
      <c r="D28" s="88"/>
      <c r="E28" s="90">
        <v>284942</v>
      </c>
    </row>
    <row r="29" spans="1:5" ht="18" customHeight="1">
      <c r="A29" s="84"/>
      <c r="B29" s="84"/>
      <c r="C29" s="82" t="s">
        <v>98</v>
      </c>
      <c r="D29" s="81"/>
      <c r="E29" s="76">
        <f>SUM(E28:E28)</f>
        <v>284942</v>
      </c>
    </row>
    <row r="30" spans="1:5" ht="18" customHeight="1">
      <c r="A30" s="84"/>
      <c r="B30" s="84" t="s">
        <v>221</v>
      </c>
      <c r="C30" s="86" t="s">
        <v>220</v>
      </c>
      <c r="D30" s="7" t="s">
        <v>218</v>
      </c>
      <c r="E30" s="28">
        <v>0</v>
      </c>
    </row>
    <row r="31" spans="1:5" ht="18" customHeight="1">
      <c r="A31" s="84"/>
      <c r="B31" s="84"/>
      <c r="C31" s="84"/>
      <c r="D31" s="7" t="s">
        <v>217</v>
      </c>
      <c r="E31" s="28">
        <v>0</v>
      </c>
    </row>
    <row r="32" spans="1:5" ht="18" customHeight="1">
      <c r="A32" s="84"/>
      <c r="B32" s="84"/>
      <c r="C32" s="84"/>
      <c r="D32" s="83" t="s">
        <v>178</v>
      </c>
      <c r="E32" s="76">
        <f>SUM(E30:E31)</f>
        <v>0</v>
      </c>
    </row>
    <row r="33" spans="1:5" ht="18" customHeight="1">
      <c r="A33" s="84"/>
      <c r="B33" s="84"/>
      <c r="C33" s="86" t="s">
        <v>219</v>
      </c>
      <c r="D33" s="7" t="s">
        <v>218</v>
      </c>
      <c r="E33" s="28">
        <v>0</v>
      </c>
    </row>
    <row r="34" spans="1:5" ht="18" customHeight="1">
      <c r="A34" s="84"/>
      <c r="B34" s="84"/>
      <c r="C34" s="84"/>
      <c r="D34" s="7" t="s">
        <v>217</v>
      </c>
      <c r="E34" s="28">
        <v>0</v>
      </c>
    </row>
    <row r="35" spans="1:5" ht="18" customHeight="1">
      <c r="A35" s="84"/>
      <c r="B35" s="84"/>
      <c r="C35" s="84"/>
      <c r="D35" s="83" t="s">
        <v>178</v>
      </c>
      <c r="E35" s="76">
        <f>SUM(E33:E34)</f>
        <v>0</v>
      </c>
    </row>
    <row r="36" spans="1:5" ht="18" customHeight="1">
      <c r="A36" s="80"/>
      <c r="B36" s="80"/>
      <c r="C36" s="82" t="s">
        <v>98</v>
      </c>
      <c r="D36" s="81"/>
      <c r="E36" s="76">
        <f>SUM(E32,E35)</f>
        <v>0</v>
      </c>
    </row>
    <row r="37" spans="1:5" ht="18" customHeight="1">
      <c r="A37" s="80"/>
      <c r="B37" s="79" t="s">
        <v>26</v>
      </c>
      <c r="C37" s="78"/>
      <c r="D37" s="77"/>
      <c r="E37" s="76">
        <f>SUM(E29,E36)</f>
        <v>284942</v>
      </c>
    </row>
    <row r="38" spans="1:5" ht="18" customHeight="1">
      <c r="A38" s="86" t="s">
        <v>226</v>
      </c>
      <c r="B38" s="84" t="s">
        <v>222</v>
      </c>
      <c r="C38" s="89" t="s">
        <v>224</v>
      </c>
      <c r="D38" s="88"/>
      <c r="E38" s="90">
        <v>29031585</v>
      </c>
    </row>
    <row r="39" spans="1:5" ht="18" customHeight="1">
      <c r="A39" s="84"/>
      <c r="B39" s="84"/>
      <c r="C39" s="82" t="s">
        <v>98</v>
      </c>
      <c r="D39" s="81"/>
      <c r="E39" s="76">
        <f>SUM(E38:E38)</f>
        <v>29031585</v>
      </c>
    </row>
    <row r="40" spans="1:5" ht="18" customHeight="1">
      <c r="A40" s="84"/>
      <c r="B40" s="84" t="s">
        <v>221</v>
      </c>
      <c r="C40" s="86" t="s">
        <v>220</v>
      </c>
      <c r="D40" s="7" t="s">
        <v>218</v>
      </c>
      <c r="E40" s="28">
        <v>0</v>
      </c>
    </row>
    <row r="41" spans="1:5" ht="18" customHeight="1">
      <c r="A41" s="84"/>
      <c r="B41" s="84"/>
      <c r="C41" s="84"/>
      <c r="D41" s="7" t="s">
        <v>217</v>
      </c>
      <c r="E41" s="28">
        <v>0</v>
      </c>
    </row>
    <row r="42" spans="1:5" ht="18" customHeight="1">
      <c r="A42" s="84"/>
      <c r="B42" s="84"/>
      <c r="C42" s="84"/>
      <c r="D42" s="83" t="s">
        <v>178</v>
      </c>
      <c r="E42" s="76">
        <f>SUM(E40:E41)</f>
        <v>0</v>
      </c>
    </row>
    <row r="43" spans="1:5" ht="18" customHeight="1">
      <c r="A43" s="84"/>
      <c r="B43" s="84"/>
      <c r="C43" s="86" t="s">
        <v>219</v>
      </c>
      <c r="D43" s="7" t="s">
        <v>218</v>
      </c>
      <c r="E43" s="28">
        <v>0</v>
      </c>
    </row>
    <row r="44" spans="1:5" ht="18" customHeight="1">
      <c r="A44" s="84"/>
      <c r="B44" s="84"/>
      <c r="C44" s="84"/>
      <c r="D44" s="7" t="s">
        <v>217</v>
      </c>
      <c r="E44" s="28">
        <v>0</v>
      </c>
    </row>
    <row r="45" spans="1:5" ht="18" customHeight="1">
      <c r="A45" s="84"/>
      <c r="B45" s="84"/>
      <c r="C45" s="84"/>
      <c r="D45" s="83" t="s">
        <v>178</v>
      </c>
      <c r="E45" s="76">
        <f>SUM(E43:E44)</f>
        <v>0</v>
      </c>
    </row>
    <row r="46" spans="1:5" ht="18" customHeight="1">
      <c r="A46" s="80"/>
      <c r="B46" s="80"/>
      <c r="C46" s="82" t="s">
        <v>98</v>
      </c>
      <c r="D46" s="81"/>
      <c r="E46" s="76">
        <f>SUM(E42,E45)</f>
        <v>0</v>
      </c>
    </row>
    <row r="47" spans="1:5" ht="18" customHeight="1">
      <c r="A47" s="80"/>
      <c r="B47" s="79" t="s">
        <v>26</v>
      </c>
      <c r="C47" s="78"/>
      <c r="D47" s="77"/>
      <c r="E47" s="76">
        <f>SUM(E39,E46)</f>
        <v>29031585</v>
      </c>
    </row>
    <row r="48" spans="1:5" ht="18" customHeight="1">
      <c r="A48" s="84" t="s">
        <v>225</v>
      </c>
      <c r="B48" s="84" t="s">
        <v>222</v>
      </c>
      <c r="C48" s="89" t="s">
        <v>224</v>
      </c>
      <c r="D48" s="88"/>
      <c r="E48" s="90">
        <v>-29316527</v>
      </c>
    </row>
    <row r="49" spans="1:5" ht="18" customHeight="1">
      <c r="A49" s="84"/>
      <c r="B49" s="84"/>
      <c r="C49" s="82" t="s">
        <v>98</v>
      </c>
      <c r="D49" s="81"/>
      <c r="E49" s="76">
        <f>SUM(E48:E48)</f>
        <v>-29316527</v>
      </c>
    </row>
    <row r="50" spans="1:5" ht="18" customHeight="1">
      <c r="A50" s="84"/>
      <c r="B50" s="84" t="s">
        <v>221</v>
      </c>
      <c r="C50" s="86" t="s">
        <v>220</v>
      </c>
      <c r="D50" s="7" t="s">
        <v>218</v>
      </c>
      <c r="E50" s="28">
        <v>0</v>
      </c>
    </row>
    <row r="51" spans="1:5" ht="18" customHeight="1">
      <c r="A51" s="84"/>
      <c r="B51" s="84"/>
      <c r="C51" s="84"/>
      <c r="D51" s="7" t="s">
        <v>217</v>
      </c>
      <c r="E51" s="28">
        <v>0</v>
      </c>
    </row>
    <row r="52" spans="1:5" ht="18" customHeight="1">
      <c r="A52" s="84"/>
      <c r="B52" s="84"/>
      <c r="C52" s="84"/>
      <c r="D52" s="83" t="s">
        <v>178</v>
      </c>
      <c r="E52" s="76">
        <f>SUM(E50:E51)</f>
        <v>0</v>
      </c>
    </row>
    <row r="53" spans="1:5" ht="18" customHeight="1">
      <c r="A53" s="84"/>
      <c r="B53" s="84"/>
      <c r="C53" s="86" t="s">
        <v>219</v>
      </c>
      <c r="D53" s="7" t="s">
        <v>218</v>
      </c>
      <c r="E53" s="28">
        <v>0</v>
      </c>
    </row>
    <row r="54" spans="1:5" ht="18" customHeight="1">
      <c r="A54" s="84"/>
      <c r="B54" s="84"/>
      <c r="C54" s="84"/>
      <c r="D54" s="7" t="s">
        <v>217</v>
      </c>
      <c r="E54" s="28">
        <v>0</v>
      </c>
    </row>
    <row r="55" spans="1:5" ht="18" customHeight="1">
      <c r="A55" s="84"/>
      <c r="B55" s="84"/>
      <c r="C55" s="84"/>
      <c r="D55" s="83" t="s">
        <v>178</v>
      </c>
      <c r="E55" s="76">
        <f>SUM(E53:E54)</f>
        <v>0</v>
      </c>
    </row>
    <row r="56" spans="1:5" ht="18" customHeight="1">
      <c r="A56" s="80"/>
      <c r="B56" s="80"/>
      <c r="C56" s="82" t="s">
        <v>98</v>
      </c>
      <c r="D56" s="81"/>
      <c r="E56" s="76">
        <f>SUM(E52,E55)</f>
        <v>0</v>
      </c>
    </row>
    <row r="57" spans="1:5" ht="18" customHeight="1">
      <c r="A57" s="80"/>
      <c r="B57" s="79" t="s">
        <v>26</v>
      </c>
      <c r="C57" s="78"/>
      <c r="D57" s="77"/>
      <c r="E57" s="76">
        <f>SUM(E49,E56)</f>
        <v>-29316527</v>
      </c>
    </row>
    <row r="58" spans="1:5" ht="18" customHeight="1">
      <c r="A58" s="84" t="s">
        <v>223</v>
      </c>
      <c r="B58" s="84" t="s">
        <v>222</v>
      </c>
      <c r="C58" s="89"/>
      <c r="D58" s="88"/>
      <c r="E58" s="87">
        <f>E19+E29+E39+E49</f>
        <v>30703574562</v>
      </c>
    </row>
    <row r="59" spans="1:5" ht="18" customHeight="1">
      <c r="A59" s="84"/>
      <c r="B59" s="84"/>
      <c r="C59" s="82" t="s">
        <v>98</v>
      </c>
      <c r="D59" s="81"/>
      <c r="E59" s="76">
        <f>SUM(E58:E58)</f>
        <v>30703574562</v>
      </c>
    </row>
    <row r="60" spans="1:5" ht="18" customHeight="1">
      <c r="A60" s="84"/>
      <c r="B60" s="84" t="s">
        <v>221</v>
      </c>
      <c r="C60" s="86" t="s">
        <v>220</v>
      </c>
      <c r="D60" s="7" t="s">
        <v>218</v>
      </c>
      <c r="E60" s="85">
        <f>E20+E30+E40+E50</f>
        <v>887306320</v>
      </c>
    </row>
    <row r="61" spans="1:5" ht="18" customHeight="1">
      <c r="A61" s="84"/>
      <c r="B61" s="84"/>
      <c r="C61" s="84"/>
      <c r="D61" s="7" t="s">
        <v>217</v>
      </c>
      <c r="E61" s="85">
        <f>E21+E31+E41+E51</f>
        <v>527325302</v>
      </c>
    </row>
    <row r="62" spans="1:5" ht="18" customHeight="1">
      <c r="A62" s="84"/>
      <c r="B62" s="84"/>
      <c r="C62" s="84"/>
      <c r="D62" s="83" t="s">
        <v>178</v>
      </c>
      <c r="E62" s="76">
        <f>SUM(E60:E61)</f>
        <v>1414631622</v>
      </c>
    </row>
    <row r="63" spans="1:5" ht="18" customHeight="1">
      <c r="A63" s="84"/>
      <c r="B63" s="84"/>
      <c r="C63" s="86" t="s">
        <v>219</v>
      </c>
      <c r="D63" s="7" t="s">
        <v>218</v>
      </c>
      <c r="E63" s="85">
        <f>E23+E33+E43+E53</f>
        <v>19809041157</v>
      </c>
    </row>
    <row r="64" spans="1:5" ht="18" customHeight="1">
      <c r="A64" s="84"/>
      <c r="B64" s="84"/>
      <c r="C64" s="84"/>
      <c r="D64" s="7" t="s">
        <v>217</v>
      </c>
      <c r="E64" s="85">
        <f>E24+E34+E44+E54</f>
        <v>4169507235</v>
      </c>
    </row>
    <row r="65" spans="1:5" ht="18" customHeight="1">
      <c r="A65" s="84"/>
      <c r="B65" s="84"/>
      <c r="C65" s="84"/>
      <c r="D65" s="83" t="s">
        <v>178</v>
      </c>
      <c r="E65" s="76">
        <f>SUM(E63:E64)</f>
        <v>23978548392</v>
      </c>
    </row>
    <row r="66" spans="1:5" ht="18" customHeight="1">
      <c r="A66" s="80"/>
      <c r="B66" s="80"/>
      <c r="C66" s="82" t="s">
        <v>98</v>
      </c>
      <c r="D66" s="81"/>
      <c r="E66" s="76">
        <f>SUM(E62,E65)</f>
        <v>25393180014</v>
      </c>
    </row>
    <row r="67" spans="1:5" ht="18" customHeight="1">
      <c r="A67" s="80"/>
      <c r="B67" s="79" t="s">
        <v>26</v>
      </c>
      <c r="C67" s="78"/>
      <c r="D67" s="77"/>
      <c r="E67" s="76">
        <f>SUM(E59,E66)</f>
        <v>56096754576</v>
      </c>
    </row>
  </sheetData>
  <mergeCells count="58">
    <mergeCell ref="A58:A67"/>
    <mergeCell ref="B58:B59"/>
    <mergeCell ref="C58:D58"/>
    <mergeCell ref="C59:D59"/>
    <mergeCell ref="B60:B66"/>
    <mergeCell ref="C60:C62"/>
    <mergeCell ref="C63:C65"/>
    <mergeCell ref="C66:D66"/>
    <mergeCell ref="B67:D67"/>
    <mergeCell ref="A48:A57"/>
    <mergeCell ref="B48:B49"/>
    <mergeCell ref="C48:D48"/>
    <mergeCell ref="C49:D49"/>
    <mergeCell ref="B50:B56"/>
    <mergeCell ref="C50:C52"/>
    <mergeCell ref="C53:C55"/>
    <mergeCell ref="C56:D56"/>
    <mergeCell ref="B57:D57"/>
    <mergeCell ref="A28:A37"/>
    <mergeCell ref="B28:B29"/>
    <mergeCell ref="C28:D28"/>
    <mergeCell ref="C29:D29"/>
    <mergeCell ref="B30:B36"/>
    <mergeCell ref="C30:C32"/>
    <mergeCell ref="C33:C35"/>
    <mergeCell ref="C36:D36"/>
    <mergeCell ref="B37:D37"/>
    <mergeCell ref="C19:D19"/>
    <mergeCell ref="B20:B26"/>
    <mergeCell ref="C20:C22"/>
    <mergeCell ref="C23:C25"/>
    <mergeCell ref="C26:D26"/>
    <mergeCell ref="B27:D27"/>
    <mergeCell ref="C12:D12"/>
    <mergeCell ref="C13:D13"/>
    <mergeCell ref="C14:D14"/>
    <mergeCell ref="C15:D15"/>
    <mergeCell ref="C16:D16"/>
    <mergeCell ref="C17:D17"/>
    <mergeCell ref="C18:D18"/>
    <mergeCell ref="C5:D5"/>
    <mergeCell ref="A6:A27"/>
    <mergeCell ref="B6:B19"/>
    <mergeCell ref="C6:D6"/>
    <mergeCell ref="C7:D7"/>
    <mergeCell ref="C8:D8"/>
    <mergeCell ref="C9:D9"/>
    <mergeCell ref="C10:D10"/>
    <mergeCell ref="C11:D11"/>
    <mergeCell ref="A38:A47"/>
    <mergeCell ref="B38:B39"/>
    <mergeCell ref="C38:D38"/>
    <mergeCell ref="C39:D39"/>
    <mergeCell ref="B40:B46"/>
    <mergeCell ref="C40:C42"/>
    <mergeCell ref="C43:C45"/>
    <mergeCell ref="C46:D46"/>
    <mergeCell ref="B47:D47"/>
  </mergeCells>
  <phoneticPr fontId="5"/>
  <printOptions horizontalCentered="1"/>
  <pageMargins left="1.1811023622047245" right="0.39370078740157483" top="0.39370078740157483" bottom="0.39370078740157483" header="0.19685039370078741" footer="0.19685039370078741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B8FE6-D0AC-481F-9A94-B007DB64ADDF}">
  <sheetPr>
    <pageSetUpPr fitToPage="1"/>
  </sheetPr>
  <dimension ref="A1:F15"/>
  <sheetViews>
    <sheetView zoomScale="85" zoomScaleNormal="85" workbookViewId="0">
      <selection sqref="A1:F1"/>
    </sheetView>
  </sheetViews>
  <sheetFormatPr defaultColWidth="8.875" defaultRowHeight="20.25" customHeight="1"/>
  <cols>
    <col min="1" max="1" width="23.375" style="1" customWidth="1"/>
    <col min="2" max="6" width="20.875" style="1" customWidth="1"/>
    <col min="7" max="7" width="4.75" style="1" customWidth="1"/>
    <col min="8" max="8" width="14.875" style="1" bestFit="1" customWidth="1"/>
    <col min="9" max="9" width="13.875" style="1" bestFit="1" customWidth="1"/>
    <col min="10" max="10" width="23.5" style="1" bestFit="1" customWidth="1"/>
    <col min="11" max="11" width="22.5" style="1" bestFit="1" customWidth="1"/>
    <col min="12" max="16384" width="8.875" style="1"/>
  </cols>
  <sheetData>
    <row r="1" spans="1:6" ht="20.25" customHeight="1">
      <c r="A1" s="8" t="s">
        <v>253</v>
      </c>
      <c r="B1" s="102"/>
      <c r="C1" s="102"/>
      <c r="D1" s="102"/>
      <c r="E1" s="102"/>
      <c r="F1" s="102"/>
    </row>
    <row r="2" spans="1:6" ht="20.25" customHeight="1">
      <c r="A2" s="101" t="s">
        <v>76</v>
      </c>
      <c r="B2" s="101"/>
      <c r="C2" s="101"/>
      <c r="D2" s="101"/>
      <c r="E2" s="101"/>
      <c r="F2" s="100" t="s">
        <v>75</v>
      </c>
    </row>
    <row r="3" spans="1:6" ht="20.25" customHeight="1">
      <c r="A3" s="101" t="s">
        <v>3</v>
      </c>
      <c r="B3" s="101"/>
      <c r="C3" s="101"/>
      <c r="D3" s="101"/>
      <c r="E3" s="101"/>
      <c r="F3" s="100" t="s">
        <v>252</v>
      </c>
    </row>
    <row r="4" spans="1:6" ht="20.25" customHeight="1">
      <c r="A4" s="99" t="s">
        <v>5</v>
      </c>
      <c r="B4" s="98" t="s">
        <v>211</v>
      </c>
      <c r="C4" s="98" t="s">
        <v>251</v>
      </c>
      <c r="D4" s="98"/>
      <c r="E4" s="98"/>
      <c r="F4" s="98"/>
    </row>
    <row r="5" spans="1:6" ht="20.25" customHeight="1">
      <c r="A5" s="99"/>
      <c r="B5" s="98"/>
      <c r="C5" s="98" t="s">
        <v>221</v>
      </c>
      <c r="D5" s="98" t="s">
        <v>250</v>
      </c>
      <c r="E5" s="98" t="s">
        <v>249</v>
      </c>
      <c r="F5" s="98" t="s">
        <v>92</v>
      </c>
    </row>
    <row r="6" spans="1:6" ht="20.25" customHeight="1" thickBot="1">
      <c r="A6" s="97"/>
      <c r="B6" s="96"/>
      <c r="C6" s="96"/>
      <c r="D6" s="96"/>
      <c r="E6" s="96"/>
      <c r="F6" s="96"/>
    </row>
    <row r="7" spans="1:6" ht="20.25" customHeight="1" thickTop="1">
      <c r="A7" s="95" t="s">
        <v>248</v>
      </c>
      <c r="B7" s="93">
        <v>53034429040</v>
      </c>
      <c r="C7" s="93">
        <f>C11-C8-C9-C10</f>
        <v>23804888392</v>
      </c>
      <c r="D7" s="93">
        <f>D11-D8-D9-D10</f>
        <v>3291959089.7256808</v>
      </c>
      <c r="E7" s="93">
        <f>B7-C7-D7-F7</f>
        <v>22304972987.274319</v>
      </c>
      <c r="F7" s="93">
        <v>3632608571</v>
      </c>
    </row>
    <row r="8" spans="1:6" ht="20.25" customHeight="1">
      <c r="A8" s="95" t="s">
        <v>247</v>
      </c>
      <c r="B8" s="93">
        <v>3019458115</v>
      </c>
      <c r="C8" s="93">
        <v>1414631622</v>
      </c>
      <c r="D8" s="93">
        <v>1123753910.2743192</v>
      </c>
      <c r="E8" s="93">
        <f>B8-C8-D8-F8</f>
        <v>481072582.72568083</v>
      </c>
      <c r="F8" s="93">
        <v>0</v>
      </c>
    </row>
    <row r="9" spans="1:6" ht="20.25" customHeight="1">
      <c r="A9" s="95" t="s">
        <v>246</v>
      </c>
      <c r="B9" s="93">
        <v>3413798604</v>
      </c>
      <c r="C9" s="93">
        <v>173660000</v>
      </c>
      <c r="D9" s="93">
        <v>0</v>
      </c>
      <c r="E9" s="93">
        <f>B9-C9-D9-F9</f>
        <v>3240138604</v>
      </c>
      <c r="F9" s="93">
        <v>0</v>
      </c>
    </row>
    <row r="10" spans="1:6" ht="20.25" customHeight="1">
      <c r="A10" s="95" t="s">
        <v>92</v>
      </c>
      <c r="B10" s="93">
        <v>0</v>
      </c>
      <c r="C10" s="93">
        <v>0</v>
      </c>
      <c r="D10" s="93">
        <v>0</v>
      </c>
      <c r="E10" s="93">
        <v>0</v>
      </c>
      <c r="F10" s="93">
        <v>0</v>
      </c>
    </row>
    <row r="11" spans="1:6" ht="20.25" customHeight="1">
      <c r="A11" s="94" t="s">
        <v>26</v>
      </c>
      <c r="B11" s="93">
        <f>SUM(B7:B10)</f>
        <v>59467685759</v>
      </c>
      <c r="C11" s="93">
        <v>25393180014</v>
      </c>
      <c r="D11" s="93">
        <v>4415713000</v>
      </c>
      <c r="E11" s="93">
        <f>SUM(E7:E10)</f>
        <v>26026184174</v>
      </c>
      <c r="F11" s="93">
        <f>SUM(F7:F10)</f>
        <v>3632608571</v>
      </c>
    </row>
    <row r="15" spans="1:6" ht="13.5"/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scale="6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6663D-1A7B-4B44-AB71-53A449282911}">
  <dimension ref="A1:B8"/>
  <sheetViews>
    <sheetView workbookViewId="0"/>
  </sheetViews>
  <sheetFormatPr defaultColWidth="8.875" defaultRowHeight="11.25"/>
  <cols>
    <col min="1" max="1" width="60.875" style="6" customWidth="1"/>
    <col min="2" max="2" width="40.875" style="6" customWidth="1"/>
    <col min="3" max="16384" width="8.875" style="6"/>
  </cols>
  <sheetData>
    <row r="1" spans="1:2" ht="21">
      <c r="A1" s="21" t="s">
        <v>255</v>
      </c>
    </row>
    <row r="2" spans="1:2" ht="13.5">
      <c r="A2" s="1" t="s">
        <v>76</v>
      </c>
    </row>
    <row r="3" spans="1:2" ht="13.5">
      <c r="A3" s="1" t="s">
        <v>75</v>
      </c>
    </row>
    <row r="4" spans="1:2" ht="13.5">
      <c r="B4" s="4" t="s">
        <v>214</v>
      </c>
    </row>
    <row r="5" spans="1:2" ht="22.5" customHeight="1">
      <c r="A5" s="14" t="s">
        <v>96</v>
      </c>
      <c r="B5" s="14" t="s">
        <v>173</v>
      </c>
    </row>
    <row r="6" spans="1:2" ht="18" customHeight="1">
      <c r="A6" s="103" t="s">
        <v>254</v>
      </c>
      <c r="B6" s="30">
        <v>731861628</v>
      </c>
    </row>
    <row r="7" spans="1:2" ht="18" customHeight="1">
      <c r="A7" s="103"/>
      <c r="B7" s="30"/>
    </row>
    <row r="8" spans="1:2" ht="18" customHeight="1">
      <c r="A8" s="11" t="s">
        <v>26</v>
      </c>
      <c r="B8" s="9">
        <f>SUM(B6:B7)</f>
        <v>731861628</v>
      </c>
    </row>
  </sheetData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C7CD0-2A73-4649-BCF6-1868015BA9EA}">
  <sheetPr>
    <pageSetUpPr fitToPage="1"/>
  </sheetPr>
  <dimension ref="A1:J23"/>
  <sheetViews>
    <sheetView workbookViewId="0">
      <selection sqref="A1:J1"/>
    </sheetView>
  </sheetViews>
  <sheetFormatPr defaultColWidth="8.875" defaultRowHeight="11.25"/>
  <cols>
    <col min="1" max="1" width="16.25" style="6" bestFit="1" customWidth="1"/>
    <col min="2" max="11" width="15.875" style="6" customWidth="1"/>
    <col min="12" max="16384" width="8.875" style="6"/>
  </cols>
  <sheetData>
    <row r="1" spans="1:10" ht="21">
      <c r="A1" s="8" t="s">
        <v>35</v>
      </c>
      <c r="B1" s="8"/>
      <c r="C1" s="8"/>
      <c r="D1" s="8"/>
      <c r="E1" s="8"/>
      <c r="F1" s="8"/>
      <c r="G1" s="8"/>
      <c r="H1" s="8"/>
      <c r="I1" s="8"/>
      <c r="J1" s="8"/>
    </row>
    <row r="2" spans="1:10" ht="13.5">
      <c r="A2" s="1" t="s">
        <v>1</v>
      </c>
      <c r="B2" s="1"/>
      <c r="C2" s="1"/>
      <c r="D2" s="1"/>
      <c r="E2" s="1"/>
      <c r="F2" s="1"/>
      <c r="G2" s="1"/>
      <c r="H2" s="1"/>
      <c r="I2" s="1"/>
      <c r="J2" s="4" t="s">
        <v>2</v>
      </c>
    </row>
    <row r="3" spans="1:10" ht="13.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>
      <c r="A4" s="1"/>
      <c r="B4" s="1"/>
      <c r="C4" s="1"/>
      <c r="D4" s="1"/>
      <c r="E4" s="1"/>
      <c r="F4" s="1"/>
      <c r="G4" s="1"/>
      <c r="H4" s="1"/>
      <c r="I4" s="1"/>
      <c r="J4" s="4" t="s">
        <v>4</v>
      </c>
    </row>
    <row r="5" spans="1:10" ht="22.5">
      <c r="A5" s="5" t="s">
        <v>5</v>
      </c>
      <c r="B5" s="2" t="s">
        <v>34</v>
      </c>
      <c r="C5" s="5" t="s">
        <v>33</v>
      </c>
      <c r="D5" s="5" t="s">
        <v>32</v>
      </c>
      <c r="E5" s="5" t="s">
        <v>31</v>
      </c>
      <c r="F5" s="5" t="s">
        <v>30</v>
      </c>
      <c r="G5" s="5" t="s">
        <v>29</v>
      </c>
      <c r="H5" s="5" t="s">
        <v>28</v>
      </c>
      <c r="I5" s="5" t="s">
        <v>27</v>
      </c>
      <c r="J5" s="5" t="s">
        <v>26</v>
      </c>
    </row>
    <row r="6" spans="1:10">
      <c r="A6" s="7" t="s">
        <v>13</v>
      </c>
      <c r="B6" s="3">
        <v>34312732287</v>
      </c>
      <c r="C6" s="3">
        <v>49159793681</v>
      </c>
      <c r="D6" s="3">
        <v>3227866720</v>
      </c>
      <c r="E6" s="3">
        <v>9298734128</v>
      </c>
      <c r="F6" s="3">
        <v>222146494</v>
      </c>
      <c r="G6" s="3">
        <v>614181721</v>
      </c>
      <c r="H6" s="3">
        <v>15731134154</v>
      </c>
      <c r="I6" s="3">
        <v>29939012</v>
      </c>
      <c r="J6" s="3">
        <v>112596528197</v>
      </c>
    </row>
    <row r="7" spans="1:10">
      <c r="A7" s="7" t="s">
        <v>14</v>
      </c>
      <c r="B7" s="3">
        <v>19964626585</v>
      </c>
      <c r="C7" s="3">
        <v>36678646978</v>
      </c>
      <c r="D7" s="3">
        <v>2086836514</v>
      </c>
      <c r="E7" s="3">
        <v>3075708315</v>
      </c>
      <c r="F7" s="3">
        <v>212333838</v>
      </c>
      <c r="G7" s="3">
        <v>480335193</v>
      </c>
      <c r="H7" s="3">
        <v>10877044957</v>
      </c>
      <c r="I7" s="3">
        <v>29939012</v>
      </c>
      <c r="J7" s="3">
        <v>73405471392</v>
      </c>
    </row>
    <row r="8" spans="1:10">
      <c r="A8" s="7" t="s">
        <v>16</v>
      </c>
      <c r="B8" s="3" t="s">
        <v>15</v>
      </c>
      <c r="C8" s="3" t="s">
        <v>15</v>
      </c>
      <c r="D8" s="3" t="s">
        <v>15</v>
      </c>
      <c r="E8" s="3" t="s">
        <v>15</v>
      </c>
      <c r="F8" s="3" t="s">
        <v>15</v>
      </c>
      <c r="G8" s="3" t="s">
        <v>15</v>
      </c>
      <c r="H8" s="3" t="s">
        <v>15</v>
      </c>
      <c r="I8" s="3" t="s">
        <v>15</v>
      </c>
      <c r="J8" s="3" t="s">
        <v>15</v>
      </c>
    </row>
    <row r="9" spans="1:10">
      <c r="A9" s="7" t="s">
        <v>17</v>
      </c>
      <c r="B9" s="3">
        <v>13695908069</v>
      </c>
      <c r="C9" s="3">
        <v>11940015329</v>
      </c>
      <c r="D9" s="3">
        <v>1089237513</v>
      </c>
      <c r="E9" s="3">
        <v>4266959468</v>
      </c>
      <c r="F9" s="3">
        <v>9812656</v>
      </c>
      <c r="G9" s="3">
        <v>38256431</v>
      </c>
      <c r="H9" s="3">
        <v>4844869805</v>
      </c>
      <c r="I9" s="3" t="s">
        <v>15</v>
      </c>
      <c r="J9" s="3">
        <v>35885059271</v>
      </c>
    </row>
    <row r="10" spans="1:10">
      <c r="A10" s="7" t="s">
        <v>18</v>
      </c>
      <c r="B10" s="3">
        <v>488437633</v>
      </c>
      <c r="C10" s="3">
        <v>524074774</v>
      </c>
      <c r="D10" s="3">
        <v>50932493</v>
      </c>
      <c r="E10" s="3">
        <v>1809099646</v>
      </c>
      <c r="F10" s="3" t="s">
        <v>15</v>
      </c>
      <c r="G10" s="3">
        <v>95590097</v>
      </c>
      <c r="H10" s="3">
        <v>3278072</v>
      </c>
      <c r="I10" s="3" t="s">
        <v>15</v>
      </c>
      <c r="J10" s="3">
        <v>2971412715</v>
      </c>
    </row>
    <row r="11" spans="1:10">
      <c r="A11" s="7" t="s">
        <v>19</v>
      </c>
      <c r="B11" s="3" t="s">
        <v>15</v>
      </c>
      <c r="C11" s="3" t="s">
        <v>15</v>
      </c>
      <c r="D11" s="3" t="s">
        <v>15</v>
      </c>
      <c r="E11" s="3" t="s">
        <v>15</v>
      </c>
      <c r="F11" s="3" t="s">
        <v>15</v>
      </c>
      <c r="G11" s="3" t="s">
        <v>15</v>
      </c>
      <c r="H11" s="3" t="s">
        <v>15</v>
      </c>
      <c r="I11" s="3" t="s">
        <v>15</v>
      </c>
      <c r="J11" s="3" t="s">
        <v>15</v>
      </c>
    </row>
    <row r="12" spans="1:10">
      <c r="A12" s="7" t="s">
        <v>20</v>
      </c>
      <c r="B12" s="3" t="s">
        <v>15</v>
      </c>
      <c r="C12" s="3" t="s">
        <v>15</v>
      </c>
      <c r="D12" s="3" t="s">
        <v>15</v>
      </c>
      <c r="E12" s="3" t="s">
        <v>15</v>
      </c>
      <c r="F12" s="3" t="s">
        <v>15</v>
      </c>
      <c r="G12" s="3" t="s">
        <v>15</v>
      </c>
      <c r="H12" s="3" t="s">
        <v>15</v>
      </c>
      <c r="I12" s="3" t="s">
        <v>15</v>
      </c>
      <c r="J12" s="3" t="s">
        <v>15</v>
      </c>
    </row>
    <row r="13" spans="1:10">
      <c r="A13" s="7" t="s">
        <v>21</v>
      </c>
      <c r="B13" s="3" t="s">
        <v>15</v>
      </c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15</v>
      </c>
      <c r="I13" s="3" t="s">
        <v>15</v>
      </c>
      <c r="J13" s="3" t="s">
        <v>15</v>
      </c>
    </row>
    <row r="14" spans="1:10">
      <c r="A14" s="7" t="s">
        <v>22</v>
      </c>
      <c r="B14" s="3" t="s">
        <v>15</v>
      </c>
      <c r="C14" s="3" t="s">
        <v>15</v>
      </c>
      <c r="D14" s="3" t="s">
        <v>15</v>
      </c>
      <c r="E14" s="3">
        <v>263549</v>
      </c>
      <c r="F14" s="3" t="s">
        <v>15</v>
      </c>
      <c r="G14" s="3" t="s">
        <v>15</v>
      </c>
      <c r="H14" s="3" t="s">
        <v>15</v>
      </c>
      <c r="I14" s="3" t="s">
        <v>15</v>
      </c>
      <c r="J14" s="3">
        <v>263549</v>
      </c>
    </row>
    <row r="15" spans="1:10">
      <c r="A15" s="7" t="s">
        <v>23</v>
      </c>
      <c r="B15" s="3">
        <v>163760000</v>
      </c>
      <c r="C15" s="3">
        <v>17056600</v>
      </c>
      <c r="D15" s="3">
        <v>860200</v>
      </c>
      <c r="E15" s="3">
        <v>146703150</v>
      </c>
      <c r="F15" s="3" t="s">
        <v>15</v>
      </c>
      <c r="G15" s="3" t="s">
        <v>15</v>
      </c>
      <c r="H15" s="3">
        <v>5941320</v>
      </c>
      <c r="I15" s="3" t="s">
        <v>15</v>
      </c>
      <c r="J15" s="3">
        <v>334321270</v>
      </c>
    </row>
    <row r="16" spans="1:10">
      <c r="A16" s="7" t="s">
        <v>24</v>
      </c>
      <c r="B16" s="3">
        <v>24527677839</v>
      </c>
      <c r="C16" s="3" t="s">
        <v>15</v>
      </c>
      <c r="D16" s="3" t="s">
        <v>15</v>
      </c>
      <c r="E16" s="3">
        <v>314535049</v>
      </c>
      <c r="F16" s="3" t="s">
        <v>15</v>
      </c>
      <c r="G16" s="3" t="s">
        <v>15</v>
      </c>
      <c r="H16" s="3" t="s">
        <v>15</v>
      </c>
      <c r="I16" s="3" t="s">
        <v>15</v>
      </c>
      <c r="J16" s="3">
        <v>24842212888</v>
      </c>
    </row>
    <row r="17" spans="1:10">
      <c r="A17" s="7" t="s">
        <v>14</v>
      </c>
      <c r="B17" s="3">
        <v>19457649910</v>
      </c>
      <c r="C17" s="3" t="s">
        <v>15</v>
      </c>
      <c r="D17" s="3" t="s">
        <v>15</v>
      </c>
      <c r="E17" s="3" t="s">
        <v>15</v>
      </c>
      <c r="F17" s="3" t="s">
        <v>15</v>
      </c>
      <c r="G17" s="3" t="s">
        <v>15</v>
      </c>
      <c r="H17" s="3" t="s">
        <v>15</v>
      </c>
      <c r="I17" s="3" t="s">
        <v>15</v>
      </c>
      <c r="J17" s="3">
        <v>19457649910</v>
      </c>
    </row>
    <row r="18" spans="1:10">
      <c r="A18" s="7" t="s">
        <v>17</v>
      </c>
      <c r="B18" s="3">
        <v>54540911</v>
      </c>
      <c r="C18" s="3" t="s">
        <v>15</v>
      </c>
      <c r="D18" s="3" t="s">
        <v>15</v>
      </c>
      <c r="E18" s="3">
        <v>314535049</v>
      </c>
      <c r="F18" s="3" t="s">
        <v>15</v>
      </c>
      <c r="G18" s="3" t="s">
        <v>15</v>
      </c>
      <c r="H18" s="3" t="s">
        <v>15</v>
      </c>
      <c r="I18" s="3" t="s">
        <v>15</v>
      </c>
      <c r="J18" s="3">
        <v>369075960</v>
      </c>
    </row>
    <row r="19" spans="1:10">
      <c r="A19" s="7" t="s">
        <v>18</v>
      </c>
      <c r="B19" s="3">
        <v>4935936777</v>
      </c>
      <c r="C19" s="3" t="s">
        <v>15</v>
      </c>
      <c r="D19" s="3" t="s">
        <v>15</v>
      </c>
      <c r="E19" s="3" t="s">
        <v>15</v>
      </c>
      <c r="F19" s="3" t="s">
        <v>15</v>
      </c>
      <c r="G19" s="3" t="s">
        <v>15</v>
      </c>
      <c r="H19" s="3" t="s">
        <v>15</v>
      </c>
      <c r="I19" s="3" t="s">
        <v>15</v>
      </c>
      <c r="J19" s="3">
        <v>4935936777</v>
      </c>
    </row>
    <row r="20" spans="1:10">
      <c r="A20" s="7" t="s">
        <v>22</v>
      </c>
      <c r="B20" s="3">
        <v>1</v>
      </c>
      <c r="C20" s="3" t="s">
        <v>15</v>
      </c>
      <c r="D20" s="3" t="s">
        <v>15</v>
      </c>
      <c r="E20" s="3" t="s">
        <v>15</v>
      </c>
      <c r="F20" s="3" t="s">
        <v>15</v>
      </c>
      <c r="G20" s="3" t="s">
        <v>15</v>
      </c>
      <c r="H20" s="3" t="s">
        <v>15</v>
      </c>
      <c r="I20" s="3" t="s">
        <v>15</v>
      </c>
      <c r="J20" s="3">
        <v>1</v>
      </c>
    </row>
    <row r="21" spans="1:10">
      <c r="A21" s="7" t="s">
        <v>23</v>
      </c>
      <c r="B21" s="3">
        <v>79550240</v>
      </c>
      <c r="C21" s="3" t="s">
        <v>15</v>
      </c>
      <c r="D21" s="3" t="s">
        <v>15</v>
      </c>
      <c r="E21" s="3" t="s">
        <v>15</v>
      </c>
      <c r="F21" s="3" t="s">
        <v>15</v>
      </c>
      <c r="G21" s="3" t="s">
        <v>15</v>
      </c>
      <c r="H21" s="3" t="s">
        <v>15</v>
      </c>
      <c r="I21" s="3" t="s">
        <v>15</v>
      </c>
      <c r="J21" s="3">
        <v>79550240</v>
      </c>
    </row>
    <row r="22" spans="1:10">
      <c r="A22" s="7" t="s">
        <v>25</v>
      </c>
      <c r="B22" s="3">
        <v>22</v>
      </c>
      <c r="C22" s="3">
        <v>426600701</v>
      </c>
      <c r="D22" s="3">
        <v>18522892</v>
      </c>
      <c r="E22" s="3">
        <v>23034040</v>
      </c>
      <c r="F22" s="3">
        <v>1</v>
      </c>
      <c r="G22" s="3">
        <v>12318313</v>
      </c>
      <c r="H22" s="3">
        <v>24570289</v>
      </c>
      <c r="I22" s="3" t="s">
        <v>15</v>
      </c>
      <c r="J22" s="3">
        <v>505046258</v>
      </c>
    </row>
    <row r="23" spans="1:10">
      <c r="A23" s="7" t="s">
        <v>26</v>
      </c>
      <c r="B23" s="3">
        <v>58840410148</v>
      </c>
      <c r="C23" s="3">
        <v>49586394382</v>
      </c>
      <c r="D23" s="3">
        <v>3246389612</v>
      </c>
      <c r="E23" s="3">
        <v>9636303217</v>
      </c>
      <c r="F23" s="3">
        <v>222146495</v>
      </c>
      <c r="G23" s="3">
        <v>626500034</v>
      </c>
      <c r="H23" s="3">
        <v>15755704443</v>
      </c>
      <c r="I23" s="3">
        <v>29939012</v>
      </c>
      <c r="J23" s="3">
        <v>137943787343</v>
      </c>
    </row>
  </sheetData>
  <mergeCells count="1">
    <mergeCell ref="A1:J1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3B17E-84FF-48F1-8EA2-C9D5FE16E786}">
  <sheetPr>
    <pageSetUpPr fitToPage="1"/>
  </sheetPr>
  <dimension ref="A1:K30"/>
  <sheetViews>
    <sheetView zoomScale="85" zoomScaleNormal="85" workbookViewId="0"/>
  </sheetViews>
  <sheetFormatPr defaultColWidth="8.875" defaultRowHeight="11.25"/>
  <cols>
    <col min="1" max="1" width="51.5" style="6" customWidth="1"/>
    <col min="2" max="7" width="15.375" style="6" customWidth="1"/>
    <col min="8" max="8" width="17.75" style="6" customWidth="1"/>
    <col min="9" max="9" width="15.375" style="6" customWidth="1"/>
    <col min="10" max="10" width="18.875" style="6" customWidth="1"/>
    <col min="11" max="11" width="17.25" style="6" customWidth="1"/>
    <col min="12" max="16384" width="8.875" style="6"/>
  </cols>
  <sheetData>
    <row r="1" spans="1:11" ht="21">
      <c r="A1" s="21" t="s">
        <v>77</v>
      </c>
    </row>
    <row r="2" spans="1:11" ht="13.5">
      <c r="A2" s="1" t="s">
        <v>76</v>
      </c>
    </row>
    <row r="3" spans="1:11" ht="13.5">
      <c r="A3" s="1" t="s">
        <v>75</v>
      </c>
    </row>
    <row r="4" spans="1:11">
      <c r="A4" s="6" t="s">
        <v>74</v>
      </c>
    </row>
    <row r="5" spans="1:11" ht="13.5">
      <c r="A5" s="15" t="s">
        <v>73</v>
      </c>
      <c r="G5" s="4" t="s">
        <v>59</v>
      </c>
      <c r="H5" s="4"/>
    </row>
    <row r="6" spans="1:11" ht="37.5" customHeight="1">
      <c r="A6" s="14" t="s">
        <v>72</v>
      </c>
      <c r="B6" s="13" t="s">
        <v>71</v>
      </c>
      <c r="C6" s="13" t="s">
        <v>70</v>
      </c>
      <c r="D6" s="13" t="s">
        <v>69</v>
      </c>
      <c r="E6" s="13" t="s">
        <v>68</v>
      </c>
      <c r="F6" s="13" t="s">
        <v>67</v>
      </c>
      <c r="G6" s="13" t="s">
        <v>66</v>
      </c>
      <c r="H6" s="13" t="s">
        <v>48</v>
      </c>
    </row>
    <row r="7" spans="1:11" ht="18" customHeight="1">
      <c r="A7" s="7"/>
      <c r="B7" s="20"/>
      <c r="C7" s="20"/>
      <c r="D7" s="20"/>
      <c r="E7" s="20"/>
      <c r="F7" s="20">
        <f>E7*B7</f>
        <v>0</v>
      </c>
      <c r="G7" s="20">
        <f>D7-F7</f>
        <v>0</v>
      </c>
      <c r="H7" s="20"/>
    </row>
    <row r="8" spans="1:11" ht="18" customHeight="1">
      <c r="A8" s="11" t="s">
        <v>26</v>
      </c>
      <c r="B8" s="19"/>
      <c r="C8" s="19"/>
      <c r="D8" s="17">
        <f>SUM(D7)</f>
        <v>0</v>
      </c>
      <c r="E8" s="18"/>
      <c r="F8" s="17">
        <v>0</v>
      </c>
      <c r="G8" s="17">
        <v>0</v>
      </c>
      <c r="H8" s="17">
        <f>SUM(H7)</f>
        <v>0</v>
      </c>
    </row>
    <row r="10" spans="1:11" ht="13.5">
      <c r="A10" s="15" t="s">
        <v>65</v>
      </c>
      <c r="I10" s="4" t="s">
        <v>59</v>
      </c>
      <c r="J10" s="4"/>
    </row>
    <row r="11" spans="1:11" ht="37.5" customHeight="1">
      <c r="A11" s="14" t="s">
        <v>58</v>
      </c>
      <c r="B11" s="13" t="s">
        <v>64</v>
      </c>
      <c r="C11" s="13" t="s">
        <v>56</v>
      </c>
      <c r="D11" s="13" t="s">
        <v>55</v>
      </c>
      <c r="E11" s="13" t="s">
        <v>54</v>
      </c>
      <c r="F11" s="13" t="s">
        <v>53</v>
      </c>
      <c r="G11" s="13" t="s">
        <v>52</v>
      </c>
      <c r="H11" s="13" t="s">
        <v>51</v>
      </c>
      <c r="I11" s="13" t="s">
        <v>63</v>
      </c>
      <c r="J11" s="13" t="s">
        <v>48</v>
      </c>
    </row>
    <row r="12" spans="1:11" ht="18" customHeight="1">
      <c r="A12" s="7" t="s">
        <v>62</v>
      </c>
      <c r="B12" s="9">
        <v>24800000</v>
      </c>
      <c r="C12" s="9">
        <v>98975285</v>
      </c>
      <c r="D12" s="9">
        <v>11607671</v>
      </c>
      <c r="E12" s="9">
        <f>C12-D12</f>
        <v>87367614</v>
      </c>
      <c r="F12" s="9">
        <v>50000000</v>
      </c>
      <c r="G12" s="16">
        <f>IFERROR(B12/F12,"")</f>
        <v>0.496</v>
      </c>
      <c r="H12" s="9">
        <f>E12*G12</f>
        <v>43334336.544</v>
      </c>
      <c r="I12" s="9">
        <f>IF(H12&gt;0,IF((H12/B12)&gt;0.7,0,B12-H12),B12)</f>
        <v>0</v>
      </c>
      <c r="J12" s="9">
        <v>24800</v>
      </c>
    </row>
    <row r="13" spans="1:11" ht="18" customHeight="1">
      <c r="A13" s="7" t="s">
        <v>61</v>
      </c>
      <c r="B13" s="9">
        <v>322122235</v>
      </c>
      <c r="C13" s="9">
        <v>66528647145</v>
      </c>
      <c r="D13" s="9">
        <v>62161289842</v>
      </c>
      <c r="E13" s="9">
        <f>C13-D13</f>
        <v>4367357303</v>
      </c>
      <c r="F13" s="9">
        <v>3440428325</v>
      </c>
      <c r="G13" s="16">
        <f>IFERROR(B13/F13,"")</f>
        <v>9.3628526616667707E-2</v>
      </c>
      <c r="H13" s="9">
        <f>E13*G13</f>
        <v>408909229.4884336</v>
      </c>
      <c r="I13" s="9">
        <f>IF(H13&gt;0,IF((H13/B13)&gt;0.7,0,B13-H13),B13)</f>
        <v>0</v>
      </c>
      <c r="J13" s="9">
        <v>322122</v>
      </c>
    </row>
    <row r="14" spans="1:11" ht="18" customHeight="1">
      <c r="A14" s="11" t="s">
        <v>26</v>
      </c>
      <c r="B14" s="9">
        <f>SUM(B12:B13)</f>
        <v>346922235</v>
      </c>
      <c r="C14" s="9">
        <f>SUM(C12:C13)</f>
        <v>66627622430</v>
      </c>
      <c r="D14" s="9">
        <f>SUM(D12:D13)</f>
        <v>62172897513</v>
      </c>
      <c r="E14" s="9">
        <f>SUM(E12:E13)</f>
        <v>4454724917</v>
      </c>
      <c r="F14" s="9">
        <f>SUM(F12:F13)</f>
        <v>3490428325</v>
      </c>
      <c r="G14" s="10"/>
      <c r="H14" s="9">
        <f>SUM(H12:H13)</f>
        <v>452243566.03243363</v>
      </c>
      <c r="I14" s="9">
        <f>SUM(I12:I13)</f>
        <v>0</v>
      </c>
      <c r="J14" s="9">
        <f>SUM(J12:J13)</f>
        <v>346922</v>
      </c>
    </row>
    <row r="16" spans="1:11" ht="13.5">
      <c r="A16" s="15" t="s">
        <v>60</v>
      </c>
      <c r="J16" s="4" t="s">
        <v>59</v>
      </c>
      <c r="K16" s="4"/>
    </row>
    <row r="17" spans="1:11" ht="37.5" customHeight="1">
      <c r="A17" s="14" t="s">
        <v>58</v>
      </c>
      <c r="B17" s="13" t="s">
        <v>57</v>
      </c>
      <c r="C17" s="13" t="s">
        <v>56</v>
      </c>
      <c r="D17" s="13" t="s">
        <v>55</v>
      </c>
      <c r="E17" s="13" t="s">
        <v>54</v>
      </c>
      <c r="F17" s="13" t="s">
        <v>53</v>
      </c>
      <c r="G17" s="13" t="s">
        <v>52</v>
      </c>
      <c r="H17" s="13" t="s">
        <v>51</v>
      </c>
      <c r="I17" s="13" t="s">
        <v>50</v>
      </c>
      <c r="J17" s="13" t="s">
        <v>49</v>
      </c>
      <c r="K17" s="13" t="s">
        <v>48</v>
      </c>
    </row>
    <row r="18" spans="1:11" ht="18" customHeight="1">
      <c r="A18" s="7" t="s">
        <v>47</v>
      </c>
      <c r="B18" s="9">
        <v>20000000</v>
      </c>
      <c r="C18" s="9">
        <v>107485353</v>
      </c>
      <c r="D18" s="9">
        <v>4128561</v>
      </c>
      <c r="E18" s="9">
        <f>C18-D18</f>
        <v>103356792</v>
      </c>
      <c r="F18" s="9">
        <v>96500000</v>
      </c>
      <c r="G18" s="12">
        <f>IF(F18&lt;&gt;0,B18/F18,0)</f>
        <v>0.20725388601036268</v>
      </c>
      <c r="H18" s="9">
        <f>E18*G18</f>
        <v>21421096.787564766</v>
      </c>
      <c r="I18" s="9">
        <f>IF(H18&gt;0,IF((H18/B18)&gt;0.7,0,B18-H18),B18)</f>
        <v>0</v>
      </c>
      <c r="J18" s="9">
        <f>B18-I18</f>
        <v>20000000</v>
      </c>
      <c r="K18" s="9">
        <v>20000</v>
      </c>
    </row>
    <row r="19" spans="1:11" ht="18" customHeight="1">
      <c r="A19" s="7" t="s">
        <v>46</v>
      </c>
      <c r="B19" s="9">
        <v>300000</v>
      </c>
      <c r="C19" s="9">
        <v>43090894882</v>
      </c>
      <c r="D19" s="9">
        <v>27186019679</v>
      </c>
      <c r="E19" s="9">
        <f>C19-D19</f>
        <v>15904875203</v>
      </c>
      <c r="F19" s="9">
        <v>136900000</v>
      </c>
      <c r="G19" s="12">
        <f>IF(F19&lt;&gt;0,B19/F19,0)</f>
        <v>2.1913805697589481E-3</v>
      </c>
      <c r="H19" s="9">
        <f>E19*G19</f>
        <v>34853634.484295107</v>
      </c>
      <c r="I19" s="9">
        <f>IF(H19&gt;0,IF((H19/B19)&gt;0.7,0,B19-H19),B19)</f>
        <v>0</v>
      </c>
      <c r="J19" s="9">
        <f>B19-I19</f>
        <v>300000</v>
      </c>
      <c r="K19" s="9">
        <v>300</v>
      </c>
    </row>
    <row r="20" spans="1:11" ht="18" customHeight="1">
      <c r="A20" s="7" t="s">
        <v>45</v>
      </c>
      <c r="B20" s="9">
        <v>57630</v>
      </c>
      <c r="C20" s="9">
        <v>12069358</v>
      </c>
      <c r="D20" s="9">
        <v>500298</v>
      </c>
      <c r="E20" s="9">
        <f>C20-D20</f>
        <v>11569060</v>
      </c>
      <c r="F20" s="9">
        <v>5650000</v>
      </c>
      <c r="G20" s="12">
        <f>IF(F20&lt;&gt;0,B20/F20,0)</f>
        <v>1.0200000000000001E-2</v>
      </c>
      <c r="H20" s="9">
        <f>E20*G20</f>
        <v>118004.41200000001</v>
      </c>
      <c r="I20" s="9">
        <f>IF(H20&gt;0,IF((H20/B20)&gt;0.7,0,B20-H20),B20)</f>
        <v>0</v>
      </c>
      <c r="J20" s="9">
        <f>B20-I20</f>
        <v>57630</v>
      </c>
      <c r="K20" s="9">
        <v>58</v>
      </c>
    </row>
    <row r="21" spans="1:11" ht="18" customHeight="1">
      <c r="A21" s="7" t="s">
        <v>44</v>
      </c>
      <c r="B21" s="9">
        <v>64106700</v>
      </c>
      <c r="C21" s="9">
        <v>41739701567</v>
      </c>
      <c r="D21" s="9">
        <v>9038458445</v>
      </c>
      <c r="E21" s="9">
        <f>C21-D21</f>
        <v>32701243122</v>
      </c>
      <c r="F21" s="9">
        <v>1046400000</v>
      </c>
      <c r="G21" s="12">
        <f>IF(F21&lt;&gt;0,B21/F21,0)</f>
        <v>6.1264048165137613E-2</v>
      </c>
      <c r="H21" s="9">
        <f>E21*G21</f>
        <v>2003410533.6860831</v>
      </c>
      <c r="I21" s="9">
        <f>IF(H21&gt;0,IF((H21/B21)&gt;0.7,0,B21-H21),B21)</f>
        <v>0</v>
      </c>
      <c r="J21" s="9">
        <f>B21-I21</f>
        <v>64106700</v>
      </c>
      <c r="K21" s="9">
        <v>64107</v>
      </c>
    </row>
    <row r="22" spans="1:11" ht="18" customHeight="1">
      <c r="A22" s="7" t="s">
        <v>43</v>
      </c>
      <c r="B22" s="9">
        <v>170000</v>
      </c>
      <c r="C22" s="9">
        <v>306065163</v>
      </c>
      <c r="D22" s="9">
        <v>12741454</v>
      </c>
      <c r="E22" s="9">
        <f>C22-D22</f>
        <v>293323709</v>
      </c>
      <c r="F22" s="9">
        <v>100000000</v>
      </c>
      <c r="G22" s="12">
        <f>IF(F22&lt;&gt;0,B22/F22,0)</f>
        <v>1.6999999999999999E-3</v>
      </c>
      <c r="H22" s="9">
        <f>E22*G22</f>
        <v>498650.30529999995</v>
      </c>
      <c r="I22" s="9">
        <f>IF(H22&gt;0,IF((H22/B22)&gt;0.7,0,B22-H22),B22)</f>
        <v>0</v>
      </c>
      <c r="J22" s="9">
        <f>B22-I22</f>
        <v>170000</v>
      </c>
      <c r="K22" s="9">
        <v>170</v>
      </c>
    </row>
    <row r="23" spans="1:11" ht="18" customHeight="1">
      <c r="A23" s="7" t="s">
        <v>42</v>
      </c>
      <c r="B23" s="9">
        <v>840000</v>
      </c>
      <c r="C23" s="9">
        <v>1753673888</v>
      </c>
      <c r="D23" s="9">
        <v>99485943</v>
      </c>
      <c r="E23" s="9">
        <f>C23-D23</f>
        <v>1654187945</v>
      </c>
      <c r="F23" s="9">
        <v>422000000</v>
      </c>
      <c r="G23" s="12">
        <f>IF(F23&lt;&gt;0,B23/F23,0)</f>
        <v>1.9905213270142181E-3</v>
      </c>
      <c r="H23" s="9">
        <f>E23*G23</f>
        <v>3292696.3834123225</v>
      </c>
      <c r="I23" s="9">
        <f>IF(H23&gt;0,IF((H23/B23)&gt;0.7,0,B23-H23),B23)</f>
        <v>0</v>
      </c>
      <c r="J23" s="9">
        <f>B23-I23</f>
        <v>840000</v>
      </c>
      <c r="K23" s="9">
        <v>840</v>
      </c>
    </row>
    <row r="24" spans="1:11" ht="18" customHeight="1">
      <c r="A24" s="7" t="s">
        <v>41</v>
      </c>
      <c r="B24" s="9">
        <v>2390000</v>
      </c>
      <c r="C24" s="9">
        <v>2348079845</v>
      </c>
      <c r="D24" s="9">
        <v>18651927</v>
      </c>
      <c r="E24" s="9">
        <f>C24-D24</f>
        <v>2329427918</v>
      </c>
      <c r="F24" s="9">
        <v>1900000000</v>
      </c>
      <c r="G24" s="12">
        <f>IF(F24&lt;&gt;0,B24/F24,0)</f>
        <v>1.2578947368421052E-3</v>
      </c>
      <c r="H24" s="9">
        <f>E24*G24</f>
        <v>2930175.1179052629</v>
      </c>
      <c r="I24" s="9">
        <f>IF(H24&gt;0,IF((H24/B24)&gt;0.7,0,B24-H24),B24)</f>
        <v>0</v>
      </c>
      <c r="J24" s="9">
        <f>B24-I24</f>
        <v>2390000</v>
      </c>
      <c r="K24" s="9">
        <v>2390</v>
      </c>
    </row>
    <row r="25" spans="1:11" ht="18" customHeight="1">
      <c r="A25" s="7" t="s">
        <v>40</v>
      </c>
      <c r="B25" s="9">
        <v>883000</v>
      </c>
      <c r="C25" s="9">
        <v>447953460</v>
      </c>
      <c r="D25" s="9">
        <v>5329027</v>
      </c>
      <c r="E25" s="9">
        <f>C25-D25</f>
        <v>442624433</v>
      </c>
      <c r="F25" s="9">
        <v>277999866</v>
      </c>
      <c r="G25" s="12">
        <f>IF(F25&lt;&gt;0,B25/F25,0)</f>
        <v>3.1762605238090293E-3</v>
      </c>
      <c r="H25" s="9">
        <f>E25*G25</f>
        <v>1405890.5134112546</v>
      </c>
      <c r="I25" s="9">
        <f>IF(H25&gt;0,IF((H25/B25)&gt;0.7,0,B25-H25),B25)</f>
        <v>0</v>
      </c>
      <c r="J25" s="9">
        <f>B25-I25</f>
        <v>883000</v>
      </c>
      <c r="K25" s="9">
        <v>883</v>
      </c>
    </row>
    <row r="26" spans="1:11" ht="18" customHeight="1">
      <c r="A26" s="7" t="s">
        <v>39</v>
      </c>
      <c r="B26" s="9">
        <v>28000000</v>
      </c>
      <c r="C26" s="9">
        <v>44496937000</v>
      </c>
      <c r="D26" s="9">
        <v>20383839000</v>
      </c>
      <c r="E26" s="9">
        <f>C26-D26</f>
        <v>24113098000</v>
      </c>
      <c r="F26" s="9">
        <v>14538000000</v>
      </c>
      <c r="G26" s="12">
        <f>IF(F26&lt;&gt;0,B26/F26,0)</f>
        <v>1.925987068372541E-3</v>
      </c>
      <c r="H26" s="9">
        <f>E26*G26</f>
        <v>46441514.926399782</v>
      </c>
      <c r="I26" s="9">
        <f>IF(H26&gt;0,IF((H26/B26)&gt;0.7,0,B26-H26),B26)</f>
        <v>0</v>
      </c>
      <c r="J26" s="9">
        <f>B26-I26</f>
        <v>28000000</v>
      </c>
      <c r="K26" s="9">
        <v>28000</v>
      </c>
    </row>
    <row r="27" spans="1:11" ht="18" customHeight="1">
      <c r="A27" s="7" t="s">
        <v>38</v>
      </c>
      <c r="B27" s="9">
        <v>1000000</v>
      </c>
      <c r="C27" s="9">
        <v>58089580</v>
      </c>
      <c r="D27" s="9">
        <v>43907755</v>
      </c>
      <c r="E27" s="9">
        <f>C27-D27</f>
        <v>14181825</v>
      </c>
      <c r="F27" s="9">
        <v>40000000</v>
      </c>
      <c r="G27" s="12">
        <f>IF(F27&lt;&gt;0,B27/F27,0)</f>
        <v>2.5000000000000001E-2</v>
      </c>
      <c r="H27" s="9">
        <f>E27*G27</f>
        <v>354545.625</v>
      </c>
      <c r="I27" s="9">
        <f>IF(H27&gt;0,IF((H27/B27)&gt;0.7,0,B27-H27),B27)</f>
        <v>645454.375</v>
      </c>
      <c r="J27" s="9">
        <f>B27-I27</f>
        <v>354545.625</v>
      </c>
      <c r="K27" s="9">
        <v>1000</v>
      </c>
    </row>
    <row r="28" spans="1:11" ht="18" customHeight="1">
      <c r="A28" s="7" t="s">
        <v>37</v>
      </c>
      <c r="B28" s="9">
        <v>500000</v>
      </c>
      <c r="C28" s="9">
        <v>992751356</v>
      </c>
      <c r="D28" s="9">
        <v>140647430</v>
      </c>
      <c r="E28" s="9">
        <f>C28-D28</f>
        <v>852103926</v>
      </c>
      <c r="F28" s="9">
        <v>24000000</v>
      </c>
      <c r="G28" s="12">
        <f>IF(F28&lt;&gt;0,B28/F28,0)</f>
        <v>2.0833333333333332E-2</v>
      </c>
      <c r="H28" s="9">
        <f>E28*G28</f>
        <v>17752165.125</v>
      </c>
      <c r="I28" s="9">
        <f>IF(H28&gt;0,IF((H28/B28)&gt;0.7,0,B28-H28),B28)</f>
        <v>0</v>
      </c>
      <c r="J28" s="9">
        <f>B28-I28</f>
        <v>500000</v>
      </c>
      <c r="K28" s="9">
        <v>500</v>
      </c>
    </row>
    <row r="29" spans="1:11" ht="18" customHeight="1">
      <c r="A29" s="7" t="s">
        <v>36</v>
      </c>
      <c r="B29" s="9">
        <v>8500000</v>
      </c>
      <c r="C29" s="9">
        <v>24834865000000</v>
      </c>
      <c r="D29" s="9">
        <v>24466761000000</v>
      </c>
      <c r="E29" s="9">
        <f>C29-D29</f>
        <v>368104000000</v>
      </c>
      <c r="F29" s="9">
        <v>16602000000</v>
      </c>
      <c r="G29" s="12">
        <f>IF(F29&lt;&gt;0,B29/F29,0)</f>
        <v>5.1198650764968073E-4</v>
      </c>
      <c r="H29" s="9">
        <f>E29*G29</f>
        <v>188464281.41187808</v>
      </c>
      <c r="I29" s="9">
        <f>IF(H29&gt;0,IF((H29/B29)&gt;0.7,0,B29-H29),B29)</f>
        <v>0</v>
      </c>
      <c r="J29" s="9">
        <f>B29-I29</f>
        <v>8500000</v>
      </c>
      <c r="K29" s="9">
        <v>8500</v>
      </c>
    </row>
    <row r="30" spans="1:11" ht="18" customHeight="1">
      <c r="A30" s="11" t="s">
        <v>26</v>
      </c>
      <c r="B30" s="9">
        <f>SUM(B18:B29)</f>
        <v>126747330</v>
      </c>
      <c r="C30" s="9">
        <f>SUM(C18:C29)</f>
        <v>24970218701452</v>
      </c>
      <c r="D30" s="9">
        <f>SUM(D18:D29)</f>
        <v>24523694709519</v>
      </c>
      <c r="E30" s="9">
        <f>SUM(E18:E29)</f>
        <v>446523991933</v>
      </c>
      <c r="F30" s="9">
        <f>SUM(F18:F29)</f>
        <v>35189449866</v>
      </c>
      <c r="G30" s="10"/>
      <c r="H30" s="9">
        <f>SUM(H18:H29)</f>
        <v>2320943188.7782497</v>
      </c>
      <c r="I30" s="9">
        <f>SUM(I18:I29)</f>
        <v>645454.375</v>
      </c>
      <c r="J30" s="9">
        <f>SUM(J18:J29)</f>
        <v>126101875.625</v>
      </c>
      <c r="K30" s="9">
        <f>SUM(K18:K29)</f>
        <v>126748</v>
      </c>
    </row>
  </sheetData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A8A7C-81FE-4E63-AF30-0F41C7D6B1D3}">
  <sheetPr>
    <pageSetUpPr fitToPage="1"/>
  </sheetPr>
  <dimension ref="A1:G18"/>
  <sheetViews>
    <sheetView zoomScaleNormal="100" workbookViewId="0"/>
  </sheetViews>
  <sheetFormatPr defaultColWidth="8.875" defaultRowHeight="11.25"/>
  <cols>
    <col min="1" max="1" width="22.875" style="6" customWidth="1"/>
    <col min="2" max="7" width="19.875" style="6" customWidth="1"/>
    <col min="8" max="16384" width="8.875" style="6"/>
  </cols>
  <sheetData>
    <row r="1" spans="1:7" ht="21">
      <c r="A1" s="21" t="s">
        <v>97</v>
      </c>
    </row>
    <row r="2" spans="1:7" ht="13.5">
      <c r="A2" s="1" t="s">
        <v>76</v>
      </c>
    </row>
    <row r="3" spans="1:7" ht="13.5">
      <c r="A3" s="1" t="s">
        <v>75</v>
      </c>
    </row>
    <row r="4" spans="1:7" ht="13.5">
      <c r="A4" s="6" t="s">
        <v>74</v>
      </c>
      <c r="F4" s="4" t="s">
        <v>59</v>
      </c>
      <c r="G4" s="4"/>
    </row>
    <row r="5" spans="1:7" ht="22.5" customHeight="1">
      <c r="A5" s="14" t="s">
        <v>96</v>
      </c>
      <c r="B5" s="14" t="s">
        <v>95</v>
      </c>
      <c r="C5" s="14" t="s">
        <v>94</v>
      </c>
      <c r="D5" s="14" t="s">
        <v>93</v>
      </c>
      <c r="E5" s="14" t="s">
        <v>92</v>
      </c>
      <c r="F5" s="13" t="s">
        <v>91</v>
      </c>
      <c r="G5" s="13" t="s">
        <v>90</v>
      </c>
    </row>
    <row r="6" spans="1:7" ht="18" customHeight="1">
      <c r="A6" s="7" t="s">
        <v>89</v>
      </c>
      <c r="B6" s="9">
        <v>50000000</v>
      </c>
      <c r="C6" s="9">
        <v>0</v>
      </c>
      <c r="D6" s="9">
        <v>0</v>
      </c>
      <c r="E6" s="9">
        <v>0</v>
      </c>
      <c r="F6" s="9">
        <f>SUM(B6:E6)</f>
        <v>50000000</v>
      </c>
      <c r="G6" s="9">
        <v>50000</v>
      </c>
    </row>
    <row r="7" spans="1:7" ht="18" customHeight="1">
      <c r="A7" s="7" t="s">
        <v>88</v>
      </c>
      <c r="B7" s="9">
        <v>2295139000</v>
      </c>
      <c r="C7" s="9">
        <v>0</v>
      </c>
      <c r="D7" s="9">
        <v>0</v>
      </c>
      <c r="E7" s="9">
        <v>0</v>
      </c>
      <c r="F7" s="9">
        <f>SUM(B7:E7)</f>
        <v>2295139000</v>
      </c>
      <c r="G7" s="9">
        <v>1747812</v>
      </c>
    </row>
    <row r="8" spans="1:7" ht="18" customHeight="1">
      <c r="A8" s="7" t="s">
        <v>87</v>
      </c>
      <c r="B8" s="9">
        <v>830677947</v>
      </c>
      <c r="C8" s="9">
        <v>0</v>
      </c>
      <c r="D8" s="9">
        <v>0</v>
      </c>
      <c r="E8" s="9">
        <v>0</v>
      </c>
      <c r="F8" s="9">
        <f>SUM(B8:E8)</f>
        <v>830677947</v>
      </c>
      <c r="G8" s="9">
        <v>938180</v>
      </c>
    </row>
    <row r="9" spans="1:7" ht="18" customHeight="1">
      <c r="A9" s="7" t="s">
        <v>86</v>
      </c>
      <c r="B9" s="9">
        <v>781920000</v>
      </c>
      <c r="C9" s="9">
        <v>0</v>
      </c>
      <c r="D9" s="9">
        <v>0</v>
      </c>
      <c r="E9" s="9">
        <v>0</v>
      </c>
      <c r="F9" s="9">
        <f>SUM(B9:E9)</f>
        <v>781920000</v>
      </c>
      <c r="G9" s="9">
        <v>212156</v>
      </c>
    </row>
    <row r="10" spans="1:7" ht="18" customHeight="1">
      <c r="A10" s="7" t="s">
        <v>85</v>
      </c>
      <c r="B10" s="9">
        <v>58000</v>
      </c>
      <c r="C10" s="9">
        <v>0</v>
      </c>
      <c r="D10" s="9">
        <v>0</v>
      </c>
      <c r="E10" s="9">
        <v>0</v>
      </c>
      <c r="F10" s="9">
        <f>SUM(B10:E10)</f>
        <v>58000</v>
      </c>
      <c r="G10" s="9">
        <v>58</v>
      </c>
    </row>
    <row r="11" spans="1:7" ht="18" customHeight="1">
      <c r="A11" s="7" t="s">
        <v>84</v>
      </c>
      <c r="B11" s="9">
        <v>126067000</v>
      </c>
      <c r="C11" s="9">
        <v>0</v>
      </c>
      <c r="D11" s="9">
        <v>0</v>
      </c>
      <c r="E11" s="9">
        <v>0</v>
      </c>
      <c r="F11" s="9">
        <f>SUM(B11:E11)</f>
        <v>126067000</v>
      </c>
      <c r="G11" s="9">
        <v>124890</v>
      </c>
    </row>
    <row r="12" spans="1:7" ht="18" customHeight="1">
      <c r="A12" s="7" t="s">
        <v>83</v>
      </c>
      <c r="B12" s="9">
        <v>1079004000</v>
      </c>
      <c r="C12" s="9">
        <v>0</v>
      </c>
      <c r="D12" s="9">
        <v>0</v>
      </c>
      <c r="E12" s="9">
        <v>0</v>
      </c>
      <c r="F12" s="9">
        <f>SUM(B12:E12)</f>
        <v>1079004000</v>
      </c>
      <c r="G12" s="9">
        <v>704842</v>
      </c>
    </row>
    <row r="13" spans="1:7" ht="18" customHeight="1">
      <c r="A13" s="7" t="s">
        <v>82</v>
      </c>
      <c r="B13" s="9">
        <v>417105072</v>
      </c>
      <c r="C13" s="9">
        <v>0</v>
      </c>
      <c r="D13" s="9">
        <v>0</v>
      </c>
      <c r="E13" s="9">
        <v>0</v>
      </c>
      <c r="F13" s="9">
        <f>SUM(B13:E13)</f>
        <v>417105072</v>
      </c>
      <c r="G13" s="9">
        <v>416921</v>
      </c>
    </row>
    <row r="14" spans="1:7" ht="18" customHeight="1">
      <c r="A14" s="7" t="s">
        <v>81</v>
      </c>
      <c r="B14" s="9">
        <v>131823540</v>
      </c>
      <c r="C14" s="9">
        <v>0</v>
      </c>
      <c r="D14" s="9">
        <v>0</v>
      </c>
      <c r="E14" s="9">
        <v>0</v>
      </c>
      <c r="F14" s="9">
        <f>SUM(B14:E14)</f>
        <v>131823540</v>
      </c>
      <c r="G14" s="9">
        <v>142565</v>
      </c>
    </row>
    <row r="15" spans="1:7" ht="18" customHeight="1">
      <c r="A15" s="7" t="s">
        <v>80</v>
      </c>
      <c r="B15" s="9">
        <v>1213946000</v>
      </c>
      <c r="C15" s="9">
        <v>0</v>
      </c>
      <c r="D15" s="9">
        <v>0</v>
      </c>
      <c r="E15" s="9">
        <v>0</v>
      </c>
      <c r="F15" s="9">
        <f>SUM(B15:E15)</f>
        <v>1213946000</v>
      </c>
      <c r="G15" s="9">
        <v>469798</v>
      </c>
    </row>
    <row r="16" spans="1:7" ht="18" customHeight="1">
      <c r="A16" s="7" t="s">
        <v>79</v>
      </c>
      <c r="B16" s="9">
        <v>1366766000</v>
      </c>
      <c r="C16" s="9">
        <v>0</v>
      </c>
      <c r="D16" s="9">
        <v>0</v>
      </c>
      <c r="E16" s="9">
        <v>0</v>
      </c>
      <c r="F16" s="9">
        <f>SUM(B16:E16)</f>
        <v>1366766000</v>
      </c>
      <c r="G16" s="9">
        <v>922448</v>
      </c>
    </row>
    <row r="17" spans="1:7" ht="18" customHeight="1">
      <c r="A17" s="7" t="s">
        <v>78</v>
      </c>
      <c r="B17" s="9">
        <v>24638000</v>
      </c>
      <c r="C17" s="9">
        <v>0</v>
      </c>
      <c r="D17" s="9">
        <v>0</v>
      </c>
      <c r="E17" s="9">
        <v>0</v>
      </c>
      <c r="F17" s="9">
        <f>SUM(B17:E17)</f>
        <v>24638000</v>
      </c>
      <c r="G17" s="9">
        <v>14733</v>
      </c>
    </row>
    <row r="18" spans="1:7" ht="18" customHeight="1">
      <c r="A18" s="11" t="s">
        <v>26</v>
      </c>
      <c r="B18" s="9">
        <f>SUM(B6:B17)</f>
        <v>8317144559</v>
      </c>
      <c r="C18" s="9">
        <f>SUM(C6:C17)</f>
        <v>0</v>
      </c>
      <c r="D18" s="9">
        <f>SUM(D6:D17)</f>
        <v>0</v>
      </c>
      <c r="E18" s="9">
        <f>SUM(E6:E17)</f>
        <v>0</v>
      </c>
      <c r="F18" s="9">
        <f>SUM(F6:F17)</f>
        <v>8317144559</v>
      </c>
      <c r="G18" s="9">
        <f>SUM(G6:G17)</f>
        <v>5744403</v>
      </c>
    </row>
  </sheetData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2C275-46F4-48FC-9B3B-9C46E667F16C}">
  <sheetPr>
    <pageSetUpPr fitToPage="1"/>
  </sheetPr>
  <dimension ref="A1:D26"/>
  <sheetViews>
    <sheetView zoomScale="115" zoomScaleNormal="115" workbookViewId="0"/>
  </sheetViews>
  <sheetFormatPr defaultColWidth="8.875" defaultRowHeight="11.25"/>
  <cols>
    <col min="1" max="1" width="30.875" style="6" customWidth="1"/>
    <col min="2" max="3" width="19.875" style="6" customWidth="1"/>
    <col min="4" max="16384" width="8.875" style="6"/>
  </cols>
  <sheetData>
    <row r="1" spans="1:3" ht="21">
      <c r="A1" s="21" t="s">
        <v>117</v>
      </c>
    </row>
    <row r="2" spans="1:3" ht="13.5">
      <c r="A2" s="1" t="s">
        <v>76</v>
      </c>
    </row>
    <row r="3" spans="1:3" ht="13.5">
      <c r="A3" s="1" t="s">
        <v>75</v>
      </c>
    </row>
    <row r="4" spans="1:3" ht="13.5">
      <c r="A4" s="6" t="s">
        <v>74</v>
      </c>
      <c r="C4" s="4" t="s">
        <v>59</v>
      </c>
    </row>
    <row r="5" spans="1:3" ht="22.5" customHeight="1">
      <c r="A5" s="14" t="s">
        <v>116</v>
      </c>
      <c r="B5" s="14" t="s">
        <v>115</v>
      </c>
      <c r="C5" s="14" t="s">
        <v>114</v>
      </c>
    </row>
    <row r="6" spans="1:3" ht="18" customHeight="1">
      <c r="A6" s="29" t="s">
        <v>113</v>
      </c>
      <c r="B6" s="30"/>
      <c r="C6" s="30"/>
    </row>
    <row r="7" spans="1:3" ht="18" customHeight="1">
      <c r="A7" s="28" t="s">
        <v>112</v>
      </c>
      <c r="B7" s="30">
        <v>12156500</v>
      </c>
      <c r="C7" s="9">
        <v>0</v>
      </c>
    </row>
    <row r="8" spans="1:3" ht="18" customHeight="1" thickBot="1">
      <c r="A8" s="26" t="s">
        <v>98</v>
      </c>
      <c r="B8" s="25">
        <f>SUM(B7)</f>
        <v>12156500</v>
      </c>
      <c r="C8" s="25">
        <f>SUM(C7)</f>
        <v>0</v>
      </c>
    </row>
    <row r="9" spans="1:3" ht="18" customHeight="1" thickTop="1">
      <c r="A9" s="29" t="s">
        <v>111</v>
      </c>
      <c r="B9" s="9"/>
      <c r="C9" s="9"/>
    </row>
    <row r="10" spans="1:3" ht="18" customHeight="1">
      <c r="A10" s="28" t="s">
        <v>110</v>
      </c>
      <c r="B10" s="9"/>
      <c r="C10" s="9"/>
    </row>
    <row r="11" spans="1:3" ht="18" customHeight="1">
      <c r="A11" s="27" t="s">
        <v>109</v>
      </c>
      <c r="B11" s="9">
        <v>113005091</v>
      </c>
      <c r="C11" s="9">
        <v>10687487</v>
      </c>
    </row>
    <row r="12" spans="1:3" ht="18" customHeight="1">
      <c r="A12" s="27" t="s">
        <v>108</v>
      </c>
      <c r="B12" s="9">
        <v>10643720</v>
      </c>
      <c r="C12" s="9">
        <v>949470</v>
      </c>
    </row>
    <row r="13" spans="1:3" ht="18" customHeight="1">
      <c r="A13" s="27" t="s">
        <v>107</v>
      </c>
      <c r="B13" s="9">
        <v>87410089</v>
      </c>
      <c r="C13" s="9">
        <v>5041916</v>
      </c>
    </row>
    <row r="14" spans="1:3" ht="18" customHeight="1">
      <c r="A14" s="27" t="s">
        <v>106</v>
      </c>
      <c r="B14" s="9">
        <v>6686475</v>
      </c>
      <c r="C14" s="9">
        <v>757291</v>
      </c>
    </row>
    <row r="15" spans="1:3" ht="18" customHeight="1">
      <c r="A15" s="27" t="s">
        <v>105</v>
      </c>
      <c r="B15" s="9">
        <v>17957820</v>
      </c>
      <c r="C15" s="9">
        <v>1063295</v>
      </c>
    </row>
    <row r="16" spans="1:3" ht="18" customHeight="1">
      <c r="A16" s="27" t="s">
        <v>104</v>
      </c>
      <c r="B16" s="9">
        <v>20789993</v>
      </c>
      <c r="C16" s="9">
        <v>4066501</v>
      </c>
    </row>
    <row r="17" spans="1:4" ht="18" customHeight="1">
      <c r="A17" s="28" t="s">
        <v>103</v>
      </c>
      <c r="B17" s="9"/>
      <c r="C17" s="9"/>
    </row>
    <row r="18" spans="1:4" ht="18" customHeight="1">
      <c r="A18" s="27" t="s">
        <v>102</v>
      </c>
      <c r="B18" s="9">
        <v>6367900</v>
      </c>
      <c r="C18" s="9">
        <v>4740</v>
      </c>
    </row>
    <row r="19" spans="1:4" ht="18" customHeight="1">
      <c r="A19" s="27" t="s">
        <v>101</v>
      </c>
      <c r="B19" s="9">
        <v>5231614</v>
      </c>
      <c r="C19" s="9">
        <v>0</v>
      </c>
    </row>
    <row r="20" spans="1:4" ht="18" customHeight="1">
      <c r="A20" s="27" t="s">
        <v>100</v>
      </c>
      <c r="B20" s="9">
        <v>39000</v>
      </c>
      <c r="C20" s="9">
        <v>0</v>
      </c>
    </row>
    <row r="21" spans="1:4" ht="18" customHeight="1">
      <c r="A21" s="27" t="s">
        <v>99</v>
      </c>
      <c r="B21" s="9">
        <v>277408732</v>
      </c>
      <c r="C21" s="9">
        <v>37342959</v>
      </c>
    </row>
    <row r="22" spans="1:4" ht="18" customHeight="1" thickBot="1">
      <c r="A22" s="26" t="s">
        <v>98</v>
      </c>
      <c r="B22" s="25">
        <f>SUM(B10:B21)</f>
        <v>545540434</v>
      </c>
      <c r="C22" s="25">
        <f>SUM(C10:C21)</f>
        <v>59913659</v>
      </c>
    </row>
    <row r="23" spans="1:4" ht="18" customHeight="1" thickTop="1">
      <c r="A23" s="24" t="s">
        <v>26</v>
      </c>
      <c r="B23" s="9">
        <f>SUM(B22,B8)</f>
        <v>557696934</v>
      </c>
      <c r="C23" s="9">
        <f>SUM(C22,C8)</f>
        <v>59913659</v>
      </c>
    </row>
    <row r="24" spans="1:4">
      <c r="A24" s="23"/>
    </row>
    <row r="25" spans="1:4">
      <c r="B25" s="22"/>
      <c r="C25" s="22"/>
      <c r="D25" s="22"/>
    </row>
    <row r="26" spans="1:4">
      <c r="C26" s="22"/>
      <c r="D26" s="22"/>
    </row>
  </sheetData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6C660-5630-476F-A0EC-6DBFF0E61047}">
  <sheetPr>
    <pageSetUpPr fitToPage="1"/>
  </sheetPr>
  <dimension ref="A1:D25"/>
  <sheetViews>
    <sheetView zoomScale="115" zoomScaleNormal="115" workbookViewId="0"/>
  </sheetViews>
  <sheetFormatPr defaultColWidth="8.875" defaultRowHeight="11.25"/>
  <cols>
    <col min="1" max="1" width="30.875" style="6" customWidth="1"/>
    <col min="2" max="3" width="19.875" style="6" customWidth="1"/>
    <col min="4" max="16384" width="8.875" style="6"/>
  </cols>
  <sheetData>
    <row r="1" spans="1:3" ht="21">
      <c r="A1" s="21" t="s">
        <v>126</v>
      </c>
    </row>
    <row r="2" spans="1:3" ht="13.5">
      <c r="A2" s="1" t="s">
        <v>76</v>
      </c>
    </row>
    <row r="3" spans="1:3" ht="13.5">
      <c r="A3" s="1" t="s">
        <v>75</v>
      </c>
    </row>
    <row r="4" spans="1:3" ht="13.5">
      <c r="A4" s="6" t="s">
        <v>74</v>
      </c>
      <c r="C4" s="4" t="s">
        <v>59</v>
      </c>
    </row>
    <row r="5" spans="1:3" ht="22.5" customHeight="1">
      <c r="A5" s="14" t="s">
        <v>116</v>
      </c>
      <c r="B5" s="14" t="s">
        <v>115</v>
      </c>
      <c r="C5" s="14" t="s">
        <v>114</v>
      </c>
    </row>
    <row r="6" spans="1:3" ht="18" customHeight="1">
      <c r="A6" s="29" t="s">
        <v>113</v>
      </c>
      <c r="B6" s="30"/>
      <c r="C6" s="30"/>
    </row>
    <row r="7" spans="1:3" ht="18" customHeight="1">
      <c r="A7" s="28" t="s">
        <v>112</v>
      </c>
      <c r="B7" s="9">
        <v>35000</v>
      </c>
      <c r="C7" s="9">
        <v>0</v>
      </c>
    </row>
    <row r="8" spans="1:3" ht="18" customHeight="1" thickBot="1">
      <c r="A8" s="26" t="s">
        <v>98</v>
      </c>
      <c r="B8" s="25">
        <f>SUM(B7)</f>
        <v>35000</v>
      </c>
      <c r="C8" s="25">
        <f>SUM(C7)</f>
        <v>0</v>
      </c>
    </row>
    <row r="9" spans="1:3" ht="18" customHeight="1" thickTop="1">
      <c r="A9" s="29" t="s">
        <v>111</v>
      </c>
      <c r="B9" s="9"/>
      <c r="C9" s="9"/>
    </row>
    <row r="10" spans="1:3" ht="18" customHeight="1">
      <c r="A10" s="28" t="s">
        <v>125</v>
      </c>
      <c r="B10" s="9"/>
      <c r="C10" s="9"/>
    </row>
    <row r="11" spans="1:3" ht="18" customHeight="1">
      <c r="A11" s="27" t="s">
        <v>124</v>
      </c>
      <c r="B11" s="9">
        <v>76033157</v>
      </c>
      <c r="C11" s="9">
        <v>7190856</v>
      </c>
    </row>
    <row r="12" spans="1:3" ht="18" customHeight="1">
      <c r="A12" s="27" t="s">
        <v>123</v>
      </c>
      <c r="B12" s="9">
        <v>6016500</v>
      </c>
      <c r="C12" s="9">
        <v>536700</v>
      </c>
    </row>
    <row r="13" spans="1:3" ht="18" customHeight="1">
      <c r="A13" s="27" t="s">
        <v>122</v>
      </c>
      <c r="B13" s="9">
        <v>39440623</v>
      </c>
      <c r="C13" s="9">
        <v>2274981</v>
      </c>
    </row>
    <row r="14" spans="1:3" ht="18" customHeight="1">
      <c r="A14" s="27" t="s">
        <v>121</v>
      </c>
      <c r="B14" s="9">
        <v>3730166</v>
      </c>
      <c r="C14" s="9">
        <v>422468</v>
      </c>
    </row>
    <row r="15" spans="1:3" ht="18" customHeight="1">
      <c r="A15" s="27" t="s">
        <v>120</v>
      </c>
      <c r="B15" s="9">
        <v>8152871</v>
      </c>
      <c r="C15" s="9">
        <v>482737</v>
      </c>
    </row>
    <row r="16" spans="1:3" ht="18" customHeight="1">
      <c r="A16" s="27" t="s">
        <v>104</v>
      </c>
      <c r="B16" s="9">
        <v>355373</v>
      </c>
      <c r="C16" s="9">
        <v>64738</v>
      </c>
    </row>
    <row r="17" spans="1:4" ht="18" customHeight="1">
      <c r="A17" s="28" t="s">
        <v>103</v>
      </c>
      <c r="B17" s="9"/>
      <c r="C17" s="9"/>
    </row>
    <row r="18" spans="1:4" ht="18" customHeight="1">
      <c r="A18" s="27" t="s">
        <v>102</v>
      </c>
      <c r="B18" s="9">
        <v>440583</v>
      </c>
      <c r="C18" s="9">
        <v>528</v>
      </c>
    </row>
    <row r="19" spans="1:4" ht="18" customHeight="1">
      <c r="A19" s="27" t="s">
        <v>119</v>
      </c>
      <c r="B19" s="9">
        <v>10269648</v>
      </c>
      <c r="C19" s="9">
        <v>0</v>
      </c>
    </row>
    <row r="20" spans="1:4" ht="18" customHeight="1">
      <c r="A20" s="27" t="s">
        <v>118</v>
      </c>
      <c r="B20" s="9">
        <v>52146757</v>
      </c>
      <c r="C20" s="9">
        <v>7013934</v>
      </c>
    </row>
    <row r="21" spans="1:4" ht="18" customHeight="1" thickBot="1">
      <c r="A21" s="26" t="s">
        <v>98</v>
      </c>
      <c r="B21" s="25">
        <f>SUM(B10:B20)</f>
        <v>196585678</v>
      </c>
      <c r="C21" s="25">
        <f>SUM(C10:C20)</f>
        <v>17986942</v>
      </c>
    </row>
    <row r="22" spans="1:4" ht="18" customHeight="1" thickTop="1">
      <c r="A22" s="24" t="s">
        <v>26</v>
      </c>
      <c r="B22" s="9">
        <f>B8+B21</f>
        <v>196620678</v>
      </c>
      <c r="C22" s="9">
        <f>C8+C21</f>
        <v>17986942</v>
      </c>
    </row>
    <row r="23" spans="1:4">
      <c r="A23" s="23"/>
    </row>
    <row r="24" spans="1:4">
      <c r="B24" s="22"/>
      <c r="C24" s="22"/>
      <c r="D24" s="22"/>
    </row>
    <row r="25" spans="1:4">
      <c r="C25" s="22"/>
      <c r="D25" s="22"/>
    </row>
  </sheetData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52D50-E134-4AF6-8CAD-E24EF21CE8FF}">
  <sheetPr>
    <pageSetUpPr fitToPage="1"/>
  </sheetPr>
  <dimension ref="A1:K31"/>
  <sheetViews>
    <sheetView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K1"/>
    </sheetView>
  </sheetViews>
  <sheetFormatPr defaultColWidth="8.875" defaultRowHeight="11.25"/>
  <cols>
    <col min="1" max="1" width="20.875" style="31" customWidth="1"/>
    <col min="2" max="2" width="14.875" style="31" customWidth="1"/>
    <col min="3" max="3" width="16.875" style="31" customWidth="1"/>
    <col min="4" max="11" width="14.875" style="31" customWidth="1"/>
    <col min="12" max="16384" width="8.875" style="31"/>
  </cols>
  <sheetData>
    <row r="1" spans="1:11" ht="21">
      <c r="A1" s="52" t="s">
        <v>149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3.5">
      <c r="A2" s="51" t="s">
        <v>148</v>
      </c>
      <c r="B2" s="51"/>
      <c r="C2" s="51"/>
      <c r="D2" s="51"/>
      <c r="E2" s="51"/>
      <c r="F2" s="51"/>
      <c r="G2" s="51"/>
      <c r="H2" s="51"/>
      <c r="I2" s="51"/>
      <c r="J2" s="51"/>
      <c r="K2" s="50" t="s">
        <v>75</v>
      </c>
    </row>
    <row r="3" spans="1:11" ht="13.5">
      <c r="A3" s="51" t="s">
        <v>147</v>
      </c>
      <c r="B3" s="51"/>
      <c r="C3" s="51"/>
      <c r="D3" s="51"/>
      <c r="E3" s="51"/>
      <c r="F3" s="51"/>
      <c r="G3" s="51"/>
      <c r="H3" s="51"/>
      <c r="I3" s="51"/>
      <c r="J3" s="51"/>
      <c r="K3" s="50" t="s">
        <v>4</v>
      </c>
    </row>
    <row r="4" spans="1:11" ht="22.5" customHeight="1">
      <c r="A4" s="41" t="s">
        <v>96</v>
      </c>
      <c r="B4" s="49" t="s">
        <v>146</v>
      </c>
      <c r="C4" s="48"/>
      <c r="D4" s="41" t="s">
        <v>145</v>
      </c>
      <c r="E4" s="47" t="s">
        <v>144</v>
      </c>
      <c r="F4" s="41" t="s">
        <v>143</v>
      </c>
      <c r="G4" s="47" t="s">
        <v>142</v>
      </c>
      <c r="H4" s="46" t="s">
        <v>141</v>
      </c>
      <c r="I4" s="45"/>
      <c r="J4" s="44"/>
      <c r="K4" s="41" t="s">
        <v>92</v>
      </c>
    </row>
    <row r="5" spans="1:11" ht="22.5" customHeight="1">
      <c r="A5" s="41"/>
      <c r="B5" s="41"/>
      <c r="C5" s="43" t="s">
        <v>140</v>
      </c>
      <c r="D5" s="41"/>
      <c r="E5" s="41"/>
      <c r="F5" s="41"/>
      <c r="G5" s="41"/>
      <c r="H5" s="41"/>
      <c r="I5" s="42" t="s">
        <v>139</v>
      </c>
      <c r="J5" s="42" t="s">
        <v>138</v>
      </c>
      <c r="K5" s="41"/>
    </row>
    <row r="6" spans="1:11" ht="22.5" customHeight="1">
      <c r="A6" s="38" t="s">
        <v>137</v>
      </c>
      <c r="B6" s="39"/>
      <c r="C6" s="40"/>
      <c r="D6" s="39"/>
      <c r="E6" s="39"/>
      <c r="F6" s="39"/>
      <c r="G6" s="39"/>
      <c r="H6" s="39"/>
      <c r="I6" s="39"/>
      <c r="J6" s="39"/>
      <c r="K6" s="39"/>
    </row>
    <row r="7" spans="1:11" ht="22.5" customHeight="1">
      <c r="A7" s="38" t="s">
        <v>136</v>
      </c>
      <c r="B7" s="35">
        <v>685334694</v>
      </c>
      <c r="C7" s="36">
        <v>35768241</v>
      </c>
      <c r="D7" s="35">
        <v>592840940</v>
      </c>
      <c r="E7" s="35"/>
      <c r="F7" s="35"/>
      <c r="G7" s="35">
        <v>92406250</v>
      </c>
      <c r="H7" s="35"/>
      <c r="I7" s="35"/>
      <c r="J7" s="35"/>
      <c r="K7" s="35">
        <v>87504</v>
      </c>
    </row>
    <row r="8" spans="1:11" ht="22.5" customHeight="1">
      <c r="A8" s="38" t="s">
        <v>135</v>
      </c>
      <c r="B8" s="35">
        <v>9376730887</v>
      </c>
      <c r="C8" s="36">
        <v>398184216</v>
      </c>
      <c r="D8" s="35">
        <v>6536812032</v>
      </c>
      <c r="E8" s="35">
        <v>36271605</v>
      </c>
      <c r="F8" s="35">
        <v>2705827250</v>
      </c>
      <c r="G8" s="35">
        <v>9420000</v>
      </c>
      <c r="H8" s="35"/>
      <c r="I8" s="35"/>
      <c r="J8" s="35"/>
      <c r="K8" s="35">
        <v>88400000</v>
      </c>
    </row>
    <row r="9" spans="1:11" ht="22.5" customHeight="1">
      <c r="A9" s="38" t="s">
        <v>134</v>
      </c>
      <c r="B9" s="35">
        <v>8712524</v>
      </c>
      <c r="C9" s="36">
        <v>887373</v>
      </c>
      <c r="D9" s="35">
        <v>8525024</v>
      </c>
      <c r="E9" s="35"/>
      <c r="F9" s="35"/>
      <c r="G9" s="35">
        <v>187500</v>
      </c>
      <c r="H9" s="35"/>
      <c r="I9" s="35"/>
      <c r="J9" s="35"/>
      <c r="K9" s="35"/>
    </row>
    <row r="10" spans="1:11" ht="22.5" customHeight="1">
      <c r="A10" s="38" t="s">
        <v>133</v>
      </c>
      <c r="B10" s="35">
        <v>5231000077</v>
      </c>
      <c r="C10" s="36">
        <v>364979585</v>
      </c>
      <c r="D10" s="35">
        <v>3843150995</v>
      </c>
      <c r="E10" s="35">
        <v>558103569</v>
      </c>
      <c r="F10" s="35">
        <v>453950000</v>
      </c>
      <c r="G10" s="35">
        <v>32441000</v>
      </c>
      <c r="H10" s="35"/>
      <c r="I10" s="35"/>
      <c r="J10" s="35"/>
      <c r="K10" s="35">
        <v>343354513</v>
      </c>
    </row>
    <row r="11" spans="1:11" ht="22.5" customHeight="1">
      <c r="A11" s="38" t="s">
        <v>132</v>
      </c>
      <c r="B11" s="35">
        <v>6961381019</v>
      </c>
      <c r="C11" s="36">
        <f>2335388368+165925000</f>
        <v>2501313368</v>
      </c>
      <c r="D11" s="35">
        <v>8794779</v>
      </c>
      <c r="E11" s="35">
        <v>1622412615</v>
      </c>
      <c r="F11" s="35">
        <v>3512946750</v>
      </c>
      <c r="G11" s="35">
        <v>502138750</v>
      </c>
      <c r="H11" s="35"/>
      <c r="I11" s="35"/>
      <c r="J11" s="35"/>
      <c r="K11" s="35">
        <v>1315088125</v>
      </c>
    </row>
    <row r="12" spans="1:11" ht="22.5" customHeight="1">
      <c r="A12" s="38" t="s">
        <v>22</v>
      </c>
      <c r="B12" s="35">
        <v>2283815171</v>
      </c>
      <c r="C12" s="36">
        <v>261518762</v>
      </c>
      <c r="D12" s="35">
        <v>315438718</v>
      </c>
      <c r="E12" s="35">
        <v>538419703</v>
      </c>
      <c r="F12" s="35">
        <v>923488500</v>
      </c>
      <c r="G12" s="35">
        <v>58975000</v>
      </c>
      <c r="H12" s="35"/>
      <c r="I12" s="35"/>
      <c r="J12" s="35"/>
      <c r="K12" s="35">
        <v>447493250</v>
      </c>
    </row>
    <row r="13" spans="1:11" ht="22.5" customHeight="1">
      <c r="A13" s="38" t="s">
        <v>131</v>
      </c>
      <c r="B13" s="35"/>
      <c r="C13" s="36"/>
      <c r="D13" s="35"/>
      <c r="E13" s="35"/>
      <c r="F13" s="35"/>
      <c r="G13" s="35"/>
      <c r="H13" s="35"/>
      <c r="I13" s="35"/>
      <c r="J13" s="35"/>
      <c r="K13" s="35"/>
    </row>
    <row r="14" spans="1:11" ht="22.5" customHeight="1">
      <c r="A14" s="38" t="s">
        <v>130</v>
      </c>
      <c r="B14" s="35">
        <v>23117878194</v>
      </c>
      <c r="C14" s="36">
        <v>1979425866</v>
      </c>
      <c r="D14" s="35">
        <v>3884919799</v>
      </c>
      <c r="E14" s="35">
        <v>18221896395</v>
      </c>
      <c r="F14" s="35">
        <v>409037000</v>
      </c>
      <c r="G14" s="35">
        <v>602025000</v>
      </c>
      <c r="H14" s="35"/>
      <c r="I14" s="35"/>
      <c r="J14" s="35"/>
      <c r="K14" s="35"/>
    </row>
    <row r="15" spans="1:11" ht="22.5" customHeight="1">
      <c r="A15" s="38" t="s">
        <v>129</v>
      </c>
      <c r="B15" s="35">
        <v>145522291</v>
      </c>
      <c r="C15" s="36">
        <v>51893442</v>
      </c>
      <c r="D15" s="35">
        <v>145522291</v>
      </c>
      <c r="E15" s="35"/>
      <c r="F15" s="35"/>
      <c r="G15" s="35"/>
      <c r="H15" s="35"/>
      <c r="I15" s="35"/>
      <c r="J15" s="35"/>
      <c r="K15" s="35"/>
    </row>
    <row r="16" spans="1:11" ht="22.5" customHeight="1">
      <c r="A16" s="38" t="s">
        <v>128</v>
      </c>
      <c r="B16" s="35">
        <v>2978444000</v>
      </c>
      <c r="C16" s="36">
        <v>687162000</v>
      </c>
      <c r="D16" s="35"/>
      <c r="E16" s="35"/>
      <c r="F16" s="35">
        <v>1768034000</v>
      </c>
      <c r="G16" s="35">
        <v>1210410000</v>
      </c>
      <c r="H16" s="35"/>
      <c r="I16" s="35"/>
      <c r="J16" s="35"/>
      <c r="K16" s="35"/>
    </row>
    <row r="17" spans="1:11" ht="22.5" customHeight="1">
      <c r="A17" s="38" t="s">
        <v>22</v>
      </c>
      <c r="B17" s="35">
        <v>1337215635</v>
      </c>
      <c r="C17" s="36">
        <v>58743528</v>
      </c>
      <c r="D17" s="35">
        <v>430300000</v>
      </c>
      <c r="E17" s="35">
        <v>99000000</v>
      </c>
      <c r="F17" s="35">
        <v>41200000</v>
      </c>
      <c r="G17" s="35"/>
      <c r="H17" s="35"/>
      <c r="I17" s="35"/>
      <c r="J17" s="35"/>
      <c r="K17" s="35">
        <v>766715635</v>
      </c>
    </row>
    <row r="18" spans="1:11" ht="22.5" customHeight="1">
      <c r="A18" s="38" t="s">
        <v>127</v>
      </c>
      <c r="B18" s="35"/>
      <c r="C18" s="36"/>
      <c r="D18" s="35"/>
      <c r="E18" s="35"/>
      <c r="F18" s="35"/>
      <c r="G18" s="35"/>
      <c r="H18" s="35"/>
      <c r="I18" s="35"/>
      <c r="J18" s="35"/>
      <c r="K18" s="35"/>
    </row>
    <row r="19" spans="1:11" ht="22.5" customHeight="1">
      <c r="A19" s="37" t="s">
        <v>26</v>
      </c>
      <c r="B19" s="35">
        <f>SUM(B6:B18)</f>
        <v>52126034492</v>
      </c>
      <c r="C19" s="36">
        <f>SUM(C6:C18)</f>
        <v>6339876381</v>
      </c>
      <c r="D19" s="35">
        <f>SUM(D6:D18)</f>
        <v>15766304578</v>
      </c>
      <c r="E19" s="35">
        <f>SUM(E6:E18)</f>
        <v>21076103887</v>
      </c>
      <c r="F19" s="35">
        <f>SUM(F6:F18)</f>
        <v>9814483500</v>
      </c>
      <c r="G19" s="35">
        <f>SUM(G6:G18)</f>
        <v>2508003500</v>
      </c>
      <c r="H19" s="35">
        <f>SUM(H6:H18)</f>
        <v>0</v>
      </c>
      <c r="I19" s="35">
        <f>SUM(I6:I18)</f>
        <v>0</v>
      </c>
      <c r="J19" s="35">
        <f>SUM(J6:J18)</f>
        <v>0</v>
      </c>
      <c r="K19" s="35">
        <f>SUM(K6:K18)</f>
        <v>2961139027</v>
      </c>
    </row>
    <row r="20" spans="1:11">
      <c r="B20" s="32"/>
      <c r="C20" s="32"/>
    </row>
    <row r="21" spans="1:11">
      <c r="C21" s="32"/>
    </row>
    <row r="22" spans="1:11">
      <c r="C22" s="34"/>
    </row>
    <row r="23" spans="1:11">
      <c r="C23" s="33"/>
    </row>
    <row r="31" spans="1:11">
      <c r="A31" s="32"/>
    </row>
  </sheetData>
  <mergeCells count="9">
    <mergeCell ref="A1:K1"/>
    <mergeCell ref="A4:A5"/>
    <mergeCell ref="B4:B5"/>
    <mergeCell ref="D4:D5"/>
    <mergeCell ref="E4:E5"/>
    <mergeCell ref="F4:F5"/>
    <mergeCell ref="G4:G5"/>
    <mergeCell ref="H4:H5"/>
    <mergeCell ref="K4:K5"/>
  </mergeCells>
  <phoneticPr fontId="5"/>
  <pageMargins left="0.39370078740157483" right="0.39370078740157483" top="0.39370078740157483" bottom="0.39370078740157483" header="0.19685039370078741" footer="0.19685039370078741"/>
  <pageSetup paperSize="9" scale="74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E93F2-DB71-4F65-9C01-64B88B65C75C}">
  <dimension ref="A1:I5"/>
  <sheetViews>
    <sheetView zoomScale="85" zoomScaleNormal="85" workbookViewId="0">
      <selection sqref="A1:I1"/>
    </sheetView>
  </sheetViews>
  <sheetFormatPr defaultColWidth="8.875" defaultRowHeight="11.25"/>
  <cols>
    <col min="1" max="1" width="22.875" style="31" customWidth="1"/>
    <col min="2" max="8" width="12.875" style="31" customWidth="1"/>
    <col min="9" max="9" width="16.625" style="31" customWidth="1"/>
    <col min="10" max="10" width="16.75" style="31" customWidth="1"/>
    <col min="11" max="12" width="11.875" style="31" bestFit="1" customWidth="1"/>
    <col min="13" max="13" width="10.25" style="31" bestFit="1" customWidth="1"/>
    <col min="14" max="16384" width="8.875" style="31"/>
  </cols>
  <sheetData>
    <row r="1" spans="1:9" ht="21">
      <c r="A1" s="52" t="s">
        <v>159</v>
      </c>
      <c r="B1" s="52"/>
      <c r="C1" s="52"/>
      <c r="D1" s="52"/>
      <c r="E1" s="52"/>
      <c r="F1" s="52"/>
      <c r="G1" s="52"/>
      <c r="H1" s="52"/>
      <c r="I1" s="52"/>
    </row>
    <row r="2" spans="1:9" ht="13.5">
      <c r="A2" s="51" t="s">
        <v>148</v>
      </c>
      <c r="B2" s="51"/>
      <c r="C2" s="51"/>
      <c r="D2" s="51"/>
      <c r="E2" s="51"/>
      <c r="F2" s="51"/>
      <c r="G2" s="51"/>
      <c r="H2" s="51"/>
      <c r="I2" s="50" t="s">
        <v>75</v>
      </c>
    </row>
    <row r="3" spans="1:9" ht="13.5">
      <c r="A3" s="51" t="s">
        <v>147</v>
      </c>
      <c r="B3" s="51"/>
      <c r="C3" s="51"/>
      <c r="D3" s="51"/>
      <c r="E3" s="51"/>
      <c r="F3" s="51"/>
      <c r="G3" s="51"/>
      <c r="H3" s="51"/>
      <c r="I3" s="50" t="s">
        <v>4</v>
      </c>
    </row>
    <row r="4" spans="1:9" ht="37.5" customHeight="1">
      <c r="A4" s="43" t="s">
        <v>158</v>
      </c>
      <c r="B4" s="42" t="s">
        <v>157</v>
      </c>
      <c r="C4" s="57" t="s">
        <v>156</v>
      </c>
      <c r="D4" s="57" t="s">
        <v>155</v>
      </c>
      <c r="E4" s="57" t="s">
        <v>154</v>
      </c>
      <c r="F4" s="57" t="s">
        <v>153</v>
      </c>
      <c r="G4" s="57" t="s">
        <v>152</v>
      </c>
      <c r="H4" s="42" t="s">
        <v>151</v>
      </c>
      <c r="I4" s="57" t="s">
        <v>150</v>
      </c>
    </row>
    <row r="5" spans="1:9" ht="18" customHeight="1">
      <c r="A5" s="56">
        <f>SUM(B5:H5)</f>
        <v>52126034492</v>
      </c>
      <c r="B5" s="55">
        <v>49420057402</v>
      </c>
      <c r="C5" s="54">
        <v>2669705485</v>
      </c>
      <c r="D5" s="54">
        <v>36271605</v>
      </c>
      <c r="E5" s="54">
        <v>0</v>
      </c>
      <c r="F5" s="54">
        <v>0</v>
      </c>
      <c r="G5" s="54">
        <v>0</v>
      </c>
      <c r="H5" s="54">
        <v>0</v>
      </c>
      <c r="I5" s="53">
        <v>5.4999999999999997E-3</v>
      </c>
    </row>
  </sheetData>
  <mergeCells count="1">
    <mergeCell ref="A1:I1"/>
  </mergeCells>
  <phoneticPr fontId="5"/>
  <printOptions horizontalCentered="1"/>
  <pageMargins left="0.39370078740157483" right="0.39370078740157483" top="1.5748031496062993" bottom="0.39370078740157483" header="0.19685039370078741" footer="0.19685039370078741"/>
  <pageSetup paperSize="9" scale="98" orientation="landscape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7AC29-9D30-4001-BABE-1495802945B7}">
  <dimension ref="A1:J9"/>
  <sheetViews>
    <sheetView zoomScaleNormal="100" workbookViewId="0">
      <selection activeCell="A5" sqref="A5"/>
    </sheetView>
  </sheetViews>
  <sheetFormatPr defaultColWidth="8.875" defaultRowHeight="11.25"/>
  <cols>
    <col min="1" max="1" width="22.875" style="31" customWidth="1"/>
    <col min="2" max="10" width="12.875" style="31" customWidth="1"/>
    <col min="11" max="16384" width="8.875" style="31"/>
  </cols>
  <sheetData>
    <row r="1" spans="1:10" ht="21">
      <c r="A1" s="52" t="s">
        <v>169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3.5">
      <c r="A2" s="51" t="s">
        <v>148</v>
      </c>
      <c r="B2" s="51"/>
      <c r="C2" s="51"/>
      <c r="D2" s="51"/>
      <c r="E2" s="51"/>
      <c r="F2" s="51"/>
      <c r="G2" s="51"/>
      <c r="H2" s="51"/>
      <c r="I2" s="51"/>
      <c r="J2" s="50" t="s">
        <v>75</v>
      </c>
    </row>
    <row r="3" spans="1:10" ht="13.5">
      <c r="A3" s="51" t="s">
        <v>147</v>
      </c>
      <c r="B3" s="51"/>
      <c r="C3" s="51"/>
      <c r="D3" s="51"/>
      <c r="E3" s="51"/>
      <c r="F3" s="51"/>
      <c r="G3" s="51"/>
      <c r="H3" s="51"/>
      <c r="I3" s="51"/>
      <c r="J3" s="50" t="s">
        <v>4</v>
      </c>
    </row>
    <row r="4" spans="1:10" ht="22.5" customHeight="1">
      <c r="A4" s="43" t="s">
        <v>158</v>
      </c>
      <c r="B4" s="42" t="s">
        <v>168</v>
      </c>
      <c r="C4" s="57" t="s">
        <v>167</v>
      </c>
      <c r="D4" s="57" t="s">
        <v>166</v>
      </c>
      <c r="E4" s="57" t="s">
        <v>165</v>
      </c>
      <c r="F4" s="57" t="s">
        <v>164</v>
      </c>
      <c r="G4" s="57" t="s">
        <v>163</v>
      </c>
      <c r="H4" s="57" t="s">
        <v>162</v>
      </c>
      <c r="I4" s="57" t="s">
        <v>161</v>
      </c>
      <c r="J4" s="42" t="s">
        <v>160</v>
      </c>
    </row>
    <row r="5" spans="1:10" ht="18" customHeight="1">
      <c r="A5" s="59">
        <f>SUM(B5:J5)</f>
        <v>52126034492</v>
      </c>
      <c r="B5" s="58">
        <v>6339876381</v>
      </c>
      <c r="C5" s="20">
        <v>4095632561</v>
      </c>
      <c r="D5" s="20">
        <v>4222336523</v>
      </c>
      <c r="E5" s="20">
        <v>4040121463</v>
      </c>
      <c r="F5" s="20">
        <v>5622242516</v>
      </c>
      <c r="G5" s="20">
        <v>16220986116</v>
      </c>
      <c r="H5" s="20">
        <v>7685085811</v>
      </c>
      <c r="I5" s="20">
        <v>3032139697</v>
      </c>
      <c r="J5" s="20">
        <v>867613424</v>
      </c>
    </row>
    <row r="7" spans="1:10">
      <c r="A7" s="32"/>
      <c r="B7" s="32"/>
      <c r="C7" s="32"/>
      <c r="D7" s="32"/>
      <c r="E7" s="32"/>
      <c r="F7" s="32"/>
      <c r="G7" s="32"/>
      <c r="H7" s="32"/>
      <c r="I7" s="32"/>
      <c r="J7" s="32"/>
    </row>
    <row r="9" spans="1:10">
      <c r="A9" s="34"/>
      <c r="C9" s="34"/>
    </row>
  </sheetData>
  <mergeCells count="1">
    <mergeCell ref="A1:J1"/>
  </mergeCells>
  <phoneticPr fontId="5"/>
  <printOptions horizontalCentered="1"/>
  <pageMargins left="0.39370078740157483" right="0.39370078740157483" top="1.5748031496062993" bottom="0.39370078740157483" header="0.19685039370078741" footer="0.1968503937007874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5</vt:i4>
      </vt:variant>
    </vt:vector>
  </HeadingPairs>
  <TitlesOfParts>
    <vt:vector size="19" baseType="lpstr">
      <vt:lpstr>有形固定資産の明細</vt:lpstr>
      <vt:lpstr>有形固定資産に係る行政目的別の明細</vt:lpstr>
      <vt:lpstr>投資及び出資金の明細（一般会計等)円単位</vt:lpstr>
      <vt:lpstr>基金の明細（一般会計等）円単位</vt:lpstr>
      <vt:lpstr>長期延滞債権の明細（一般会計等）円単位</vt:lpstr>
      <vt:lpstr>未収金の明細（一般会計等）円単位</vt:lpstr>
      <vt:lpstr>地方債等（借入先別）の明細(一般会計等)円単位</vt:lpstr>
      <vt:lpstr>地方債等（利率別）の明細(一般会計等)円単位</vt:lpstr>
      <vt:lpstr>地方債等（返済期間別）の明細(一般会計等)円単位</vt:lpstr>
      <vt:lpstr>引当金の明細（一般会計等）円単位</vt:lpstr>
      <vt:lpstr>補助金等の明細　円単位</vt:lpstr>
      <vt:lpstr>財源の明細（一般会計等）</vt:lpstr>
      <vt:lpstr>財源情報の明細（一般会計等）円単位</vt:lpstr>
      <vt:lpstr>資金の明細（一般会計等）円単位</vt:lpstr>
      <vt:lpstr>'地方債等（利率別）の明細(一般会計等)円単位'!Print_Area</vt:lpstr>
      <vt:lpstr>'補助金等の明細　円単位'!Print_Area</vt:lpstr>
      <vt:lpstr>'補助金等の明細　円単位'!Print_Titles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門真市</cp:lastModifiedBy>
  <dcterms:modified xsi:type="dcterms:W3CDTF">2023-03-30T11:39:32Z</dcterms:modified>
</cp:coreProperties>
</file>