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財政課\財政G\04公会計\公表用データ\R4年度決算\"/>
    </mc:Choice>
  </mc:AlternateContent>
  <bookViews>
    <workbookView xWindow="-120" yWindow="-120" windowWidth="20730" windowHeight="11040"/>
  </bookViews>
  <sheets>
    <sheet name="有形固定資産の明細" sheetId="1" r:id="rId1"/>
    <sheet name="有形固定資産に係る行政目的別の明細" sheetId="2" r:id="rId2"/>
    <sheet name="投資及び出資金の明細（一般会計等)円単位" sheetId="3" r:id="rId3"/>
    <sheet name="基金の明細（一般会計等）円単位" sheetId="4" r:id="rId4"/>
    <sheet name="長期延滞債権の明細（一般会計等）円単位" sheetId="5" r:id="rId5"/>
    <sheet name="未収金の明細（一般会計等）円単位" sheetId="6" r:id="rId6"/>
    <sheet name="地方債等（借入先別）の明細(一般会計等)円単位" sheetId="7" r:id="rId7"/>
    <sheet name="地方債等（利率別）の明細(一般会計等)円単位" sheetId="8" r:id="rId8"/>
    <sheet name="地方債等（返済期間別）の明細(一般会計等)円単位" sheetId="9" r:id="rId9"/>
    <sheet name="引当金の明細（一般会計等）円単位" sheetId="10" r:id="rId10"/>
    <sheet name="補助金等の明細　円単位" sheetId="11" r:id="rId11"/>
    <sheet name="財源の明細（一般会計等）" sheetId="12" r:id="rId12"/>
    <sheet name="財源情報の明細（一般会計等）円単位" sheetId="13" r:id="rId13"/>
    <sheet name="資金の明細（一般会計等）円単位" sheetId="14" r:id="rId14"/>
  </sheets>
  <definedNames>
    <definedName name="_xlnm._FilterDatabase" localSheetId="11" hidden="1">'財源の明細（一般会計等）'!$A$5:$E$28</definedName>
    <definedName name="_xlnm._FilterDatabase" localSheetId="10" hidden="1">'補助金等の明細　円単位'!$A$7:$E$22</definedName>
    <definedName name="_xlnm.Print_Area" localSheetId="7">'地方債等（利率別）の明細(一般会計等)円単位'!$A$1:$I$7</definedName>
    <definedName name="_xlnm.Print_Area" localSheetId="10">'補助金等の明細　円単位'!$A$1:$E$23</definedName>
    <definedName name="_xlnm.Print_Titles" localSheetId="10">'補助金等の明細　円単位'!$1:$5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B15" i="7" l="1"/>
  <c r="B16" i="7"/>
  <c r="B17" i="7"/>
  <c r="B14" i="7"/>
  <c r="B8" i="7"/>
  <c r="B9" i="7"/>
  <c r="B10" i="7"/>
  <c r="B11" i="7"/>
  <c r="B12" i="7"/>
  <c r="B7" i="7"/>
  <c r="B8" i="14" l="1"/>
  <c r="F11" i="13" l="1"/>
  <c r="E9" i="13"/>
  <c r="E8" i="13"/>
  <c r="E7" i="13"/>
  <c r="D7" i="13"/>
  <c r="C7" i="13"/>
  <c r="B7" i="13"/>
  <c r="B11" i="13" s="1"/>
  <c r="E27" i="12" l="1"/>
  <c r="E26" i="12"/>
  <c r="E23" i="12"/>
  <c r="E20" i="12"/>
  <c r="E28" i="12" s="1"/>
  <c r="D13" i="11" l="1"/>
  <c r="D21" i="11" s="1"/>
  <c r="D20" i="11" s="1"/>
  <c r="E9" i="10" l="1"/>
  <c r="C9" i="10"/>
  <c r="B9" i="10"/>
  <c r="D8" i="10"/>
  <c r="D9" i="10" s="1"/>
  <c r="A5" i="9" l="1"/>
  <c r="A5" i="8" l="1"/>
  <c r="K19" i="7" l="1"/>
  <c r="J19" i="7"/>
  <c r="I19" i="7"/>
  <c r="H19" i="7"/>
  <c r="F19" i="7"/>
  <c r="E19" i="7"/>
  <c r="D19" i="7"/>
  <c r="B19" i="7"/>
  <c r="G19" i="7" l="1"/>
  <c r="B30" i="6"/>
  <c r="E14" i="6" s="1"/>
  <c r="C14" i="6" s="1"/>
  <c r="E27" i="6"/>
  <c r="C27" i="6" s="1"/>
  <c r="E25" i="6"/>
  <c r="C25" i="6" s="1"/>
  <c r="E23" i="6"/>
  <c r="C23" i="6" s="1"/>
  <c r="E21" i="6"/>
  <c r="C21" i="6" s="1"/>
  <c r="E19" i="6"/>
  <c r="C19" i="6" s="1"/>
  <c r="E17" i="6"/>
  <c r="E16" i="6"/>
  <c r="C16" i="6" s="1"/>
  <c r="E13" i="6"/>
  <c r="C13" i="6"/>
  <c r="E12" i="6"/>
  <c r="C12" i="6" s="1"/>
  <c r="C8" i="6"/>
  <c r="B8" i="6"/>
  <c r="B31" i="6" s="1"/>
  <c r="E11" i="6" l="1"/>
  <c r="C11" i="6" s="1"/>
  <c r="E15" i="6"/>
  <c r="C15" i="6" s="1"/>
  <c r="E20" i="6"/>
  <c r="C20" i="6" s="1"/>
  <c r="E24" i="6"/>
  <c r="C24" i="6" s="1"/>
  <c r="E28" i="6"/>
  <c r="C28" i="6" s="1"/>
  <c r="E29" i="6"/>
  <c r="E18" i="6"/>
  <c r="C18" i="6" s="1"/>
  <c r="E22" i="6"/>
  <c r="C22" i="6" s="1"/>
  <c r="E26" i="6"/>
  <c r="C26" i="6" s="1"/>
  <c r="C30" i="6" l="1"/>
  <c r="C31" i="6" s="1"/>
  <c r="B27" i="5" l="1"/>
  <c r="B29" i="5" s="1"/>
  <c r="C8" i="5"/>
  <c r="B8" i="5"/>
  <c r="E17" i="5" l="1"/>
  <c r="C17" i="5" s="1"/>
  <c r="E13" i="5"/>
  <c r="C13" i="5" s="1"/>
  <c r="E18" i="5"/>
  <c r="B30" i="5"/>
  <c r="E25" i="5"/>
  <c r="C25" i="5" s="1"/>
  <c r="E21" i="5"/>
  <c r="C21" i="5" s="1"/>
  <c r="E16" i="5"/>
  <c r="C16" i="5" s="1"/>
  <c r="E12" i="5"/>
  <c r="C12" i="5" s="1"/>
  <c r="E14" i="5"/>
  <c r="C14" i="5" s="1"/>
  <c r="E22" i="5"/>
  <c r="C22" i="5" s="1"/>
  <c r="E24" i="5"/>
  <c r="C24" i="5" s="1"/>
  <c r="E20" i="5"/>
  <c r="C20" i="5" s="1"/>
  <c r="E15" i="5"/>
  <c r="C15" i="5" s="1"/>
  <c r="E11" i="5"/>
  <c r="C11" i="5" s="1"/>
  <c r="E26" i="5"/>
  <c r="C26" i="5" s="1"/>
  <c r="E23" i="5"/>
  <c r="C23" i="5" s="1"/>
  <c r="E19" i="5"/>
  <c r="C19" i="5" s="1"/>
  <c r="E27" i="5"/>
  <c r="C27" i="5" s="1"/>
  <c r="C29" i="5" l="1"/>
  <c r="C30" i="5" s="1"/>
  <c r="E18" i="4" l="1"/>
  <c r="D18" i="4"/>
  <c r="C18" i="4"/>
  <c r="B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G18" i="4" s="1"/>
  <c r="F6" i="4"/>
  <c r="F18" i="4" s="1"/>
  <c r="K30" i="3" l="1"/>
  <c r="F30" i="3"/>
  <c r="C30" i="3"/>
  <c r="B30" i="3"/>
  <c r="G29" i="3"/>
  <c r="H29" i="3" s="1"/>
  <c r="I29" i="3" s="1"/>
  <c r="J29" i="3" s="1"/>
  <c r="E29" i="3"/>
  <c r="G28" i="3"/>
  <c r="H28" i="3" s="1"/>
  <c r="I28" i="3" s="1"/>
  <c r="J28" i="3" s="1"/>
  <c r="E28" i="3"/>
  <c r="G27" i="3"/>
  <c r="E27" i="3"/>
  <c r="H27" i="3" s="1"/>
  <c r="I27" i="3" s="1"/>
  <c r="J27" i="3" s="1"/>
  <c r="G26" i="3"/>
  <c r="E26" i="3"/>
  <c r="H26" i="3" s="1"/>
  <c r="I26" i="3" s="1"/>
  <c r="J26" i="3" s="1"/>
  <c r="G25" i="3"/>
  <c r="E25" i="3"/>
  <c r="H25" i="3" s="1"/>
  <c r="I25" i="3" s="1"/>
  <c r="J25" i="3" s="1"/>
  <c r="H24" i="3"/>
  <c r="I24" i="3" s="1"/>
  <c r="J24" i="3" s="1"/>
  <c r="G24" i="3"/>
  <c r="E24" i="3"/>
  <c r="H23" i="3"/>
  <c r="I23" i="3" s="1"/>
  <c r="J23" i="3" s="1"/>
  <c r="G23" i="3"/>
  <c r="E23" i="3"/>
  <c r="G22" i="3"/>
  <c r="H22" i="3" s="1"/>
  <c r="I22" i="3" s="1"/>
  <c r="J22" i="3" s="1"/>
  <c r="E22" i="3"/>
  <c r="G21" i="3"/>
  <c r="E21" i="3"/>
  <c r="H21" i="3" s="1"/>
  <c r="I21" i="3" s="1"/>
  <c r="J21" i="3" s="1"/>
  <c r="I20" i="3"/>
  <c r="J20" i="3" s="1"/>
  <c r="H20" i="3"/>
  <c r="G20" i="3"/>
  <c r="E20" i="3"/>
  <c r="G19" i="3"/>
  <c r="E19" i="3"/>
  <c r="H19" i="3" s="1"/>
  <c r="I19" i="3" s="1"/>
  <c r="J19" i="3" s="1"/>
  <c r="D19" i="3"/>
  <c r="D30" i="3" s="1"/>
  <c r="G18" i="3"/>
  <c r="E18" i="3"/>
  <c r="H18" i="3" s="1"/>
  <c r="J14" i="3"/>
  <c r="F14" i="3"/>
  <c r="D14" i="3"/>
  <c r="C14" i="3"/>
  <c r="B14" i="3"/>
  <c r="H13" i="3"/>
  <c r="I13" i="3" s="1"/>
  <c r="G13" i="3"/>
  <c r="E13" i="3"/>
  <c r="G12" i="3"/>
  <c r="E12" i="3"/>
  <c r="E14" i="3" s="1"/>
  <c r="H8" i="3"/>
  <c r="D8" i="3"/>
  <c r="G7" i="3"/>
  <c r="F7" i="3"/>
  <c r="I18" i="3" l="1"/>
  <c r="H30" i="3"/>
  <c r="E30" i="3"/>
  <c r="H12" i="3"/>
  <c r="H14" i="3" l="1"/>
  <c r="I12" i="3"/>
  <c r="I14" i="3" s="1"/>
  <c r="J18" i="3"/>
  <c r="J30" i="3" s="1"/>
  <c r="I30" i="3"/>
</calcChain>
</file>

<file path=xl/sharedStrings.xml><?xml version="1.0" encoding="utf-8"?>
<sst xmlns="http://schemas.openxmlformats.org/spreadsheetml/2006/main" count="541" uniqueCount="257">
  <si>
    <t>有形固定資産の明細</t>
  </si>
  <si>
    <t>自治体名：門真市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</si>
  <si>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</si>
  <si>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</si>
  <si>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</si>
  <si>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</si>
  <si>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</si>
  <si>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</si>
  <si>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</si>
  <si>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</si>
  <si>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</si>
  <si>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</si>
  <si>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</si>
  <si>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</si>
  <si>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</si>
  <si>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</si>
  <si>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</si>
  <si>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</si>
  <si>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</si>
  <si>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</si>
  <si>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</si>
  <si>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</si>
  <si>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</si>
  <si>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</si>
  <si>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</si>
  <si>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</si>
  <si>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年度：令和4年度</t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</si>
  <si>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</si>
  <si>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</si>
  <si>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</si>
  <si>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</si>
  <si>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</si>
  <si>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</si>
  <si>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</si>
  <si>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</si>
  <si>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</si>
  <si>
    <t>投資及び出資金の明細</t>
  </si>
  <si>
    <t>自治体名：門真市</t>
    <rPh sb="5" eb="7">
      <t>カドマ</t>
    </rPh>
    <rPh sb="7" eb="8">
      <t>シ</t>
    </rPh>
    <phoneticPr fontId="5"/>
  </si>
  <si>
    <t>年度：令和4年度</t>
    <rPh sb="3" eb="5">
      <t>レイワ</t>
    </rPh>
    <phoneticPr fontId="5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</si>
  <si>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</si>
  <si>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市場価格のあるもの</t>
  </si>
  <si>
    <t>(単位：円)</t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</si>
  <si>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</si>
  <si>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</si>
  <si>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</si>
  <si>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</si>
  <si>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</si>
  <si>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</si>
  <si>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</si>
  <si>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</si>
  <si>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</si>
  <si>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</si>
  <si>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</si>
  <si>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</si>
  <si>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</si>
  <si>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</si>
  <si>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</si>
  <si>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</si>
  <si>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</si>
  <si>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</si>
  <si>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門真都市開発ビル㈱</t>
  </si>
  <si>
    <t>公共下水道事業会計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</si>
  <si>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</si>
  <si>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</si>
  <si>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</si>
  <si>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</si>
  <si>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㈱エフエムもりぐち</t>
  </si>
  <si>
    <t>大阪湾広域臨海環境整備センター</t>
  </si>
  <si>
    <t>公益財団法人大阪人権博物館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</si>
  <si>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7"/>
  </si>
  <si>
    <t>公益財団法人大阪みどりのトラスト協会</t>
  </si>
  <si>
    <t>一般財団法人大阪府地域福祉推進財団</t>
  </si>
  <si>
    <t>公益財団法人大阪府暴力追放推進センター</t>
  </si>
  <si>
    <t>一般財団法人アジア・太平洋人権情報センター</t>
  </si>
  <si>
    <t>大阪モノレール株式会社</t>
  </si>
  <si>
    <t>㈱むらおか振興公社</t>
  </si>
  <si>
    <t>一般財団法人大阪建築防災センター</t>
  </si>
  <si>
    <t>地方公共団体金融機構</t>
  </si>
  <si>
    <t>基金の明細</t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</si>
  <si>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</si>
  <si>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</si>
  <si>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</si>
  <si>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</si>
  <si>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</si>
  <si>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</si>
  <si>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5"/>
  </si>
  <si>
    <t>水洗便所改造資金貸付基金</t>
  </si>
  <si>
    <t>財政調整基金</t>
  </si>
  <si>
    <t>市営住宅建設基金</t>
  </si>
  <si>
    <t>減債基金</t>
  </si>
  <si>
    <t>職員退職手当基金</t>
  </si>
  <si>
    <t>福祉推進基金</t>
  </si>
  <si>
    <t>都市整備基金</t>
  </si>
  <si>
    <t>文化芸術振興基金</t>
  </si>
  <si>
    <t>環境保全基金</t>
  </si>
  <si>
    <t>教育振興基金</t>
  </si>
  <si>
    <t>まちづくり推進基金</t>
  </si>
  <si>
    <t>森林環境基金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</si>
  <si>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</si>
  <si>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</si>
  <si>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</si>
  <si>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</si>
  <si>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</si>
  <si>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援護資金</t>
    <phoneticPr fontId="5"/>
  </si>
  <si>
    <t>小計</t>
  </si>
  <si>
    <t>【未収金】</t>
  </si>
  <si>
    <t>税等未収金</t>
    <rPh sb="0" eb="2">
      <t>ゼイトウ</t>
    </rPh>
    <rPh sb="2" eb="5">
      <t>ミシュウキン</t>
    </rPh>
    <phoneticPr fontId="5"/>
  </si>
  <si>
    <t>市民税（個人）</t>
    <rPh sb="0" eb="2">
      <t>シミン</t>
    </rPh>
    <rPh sb="2" eb="3">
      <t>ゼイ</t>
    </rPh>
    <rPh sb="4" eb="6">
      <t>コジン</t>
    </rPh>
    <phoneticPr fontId="1"/>
  </si>
  <si>
    <t>市民税（法人）</t>
    <rPh sb="0" eb="2">
      <t>シミン</t>
    </rPh>
    <rPh sb="2" eb="3">
      <t>ゼイ</t>
    </rPh>
    <rPh sb="4" eb="6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</si>
  <si>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</si>
  <si>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</si>
  <si>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</si>
  <si>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老人ホーム負担金</t>
    <rPh sb="0" eb="2">
      <t>ロウジン</t>
    </rPh>
    <rPh sb="5" eb="8">
      <t>フタンキン</t>
    </rPh>
    <phoneticPr fontId="1"/>
  </si>
  <si>
    <t>児童福祉費負担金</t>
    <rPh sb="0" eb="2">
      <t>ジドウ</t>
    </rPh>
    <rPh sb="2" eb="5">
      <t>フクシヒ</t>
    </rPh>
    <rPh sb="5" eb="8">
      <t>フタンキン</t>
    </rPh>
    <phoneticPr fontId="1"/>
  </si>
  <si>
    <t>その他の未収金</t>
    <rPh sb="2" eb="3">
      <t>タ</t>
    </rPh>
    <rPh sb="4" eb="7">
      <t>ミシュウキン</t>
    </rPh>
    <phoneticPr fontId="5"/>
  </si>
  <si>
    <t>放課後児童クラブ使用料</t>
    <rPh sb="0" eb="3">
      <t>ホウカゴ</t>
    </rPh>
    <rPh sb="3" eb="5">
      <t>ジドウ</t>
    </rPh>
    <rPh sb="8" eb="11">
      <t>シヨウリョウ</t>
    </rPh>
    <phoneticPr fontId="1"/>
  </si>
  <si>
    <t>住宅使用料</t>
    <rPh sb="0" eb="2">
      <t>ジュウタク</t>
    </rPh>
    <rPh sb="2" eb="5">
      <t>シヨウリョウ</t>
    </rPh>
    <phoneticPr fontId="1"/>
  </si>
  <si>
    <t>幼稚園使用料</t>
    <rPh sb="0" eb="3">
      <t>ヨウチエン</t>
    </rPh>
    <rPh sb="3" eb="6">
      <t>シヨウリョウ</t>
    </rPh>
    <phoneticPr fontId="1"/>
  </si>
  <si>
    <t>共益金</t>
    <rPh sb="0" eb="2">
      <t>キョウエキ</t>
    </rPh>
    <rPh sb="2" eb="3">
      <t>キン</t>
    </rPh>
    <phoneticPr fontId="1"/>
  </si>
  <si>
    <t>食費負担金</t>
    <rPh sb="0" eb="1">
      <t>ショク</t>
    </rPh>
    <rPh sb="1" eb="2">
      <t>ヒ</t>
    </rPh>
    <rPh sb="2" eb="5">
      <t>フタンキン</t>
    </rPh>
    <phoneticPr fontId="1"/>
  </si>
  <si>
    <t>生活保護費返納金</t>
    <rPh sb="0" eb="2">
      <t>セイカツ</t>
    </rPh>
    <rPh sb="2" eb="4">
      <t>ホゴ</t>
    </rPh>
    <rPh sb="4" eb="5">
      <t>ヒ</t>
    </rPh>
    <rPh sb="5" eb="7">
      <t>ヘンノウ</t>
    </rPh>
    <rPh sb="7" eb="8">
      <t>キン</t>
    </rPh>
    <phoneticPr fontId="1"/>
  </si>
  <si>
    <t>主食・給食負担金</t>
    <rPh sb="0" eb="2">
      <t>シュショク</t>
    </rPh>
    <rPh sb="3" eb="5">
      <t>キュウショク</t>
    </rPh>
    <rPh sb="5" eb="8">
      <t>フタンキン</t>
    </rPh>
    <phoneticPr fontId="1"/>
  </si>
  <si>
    <t>児童手当・特例給付返還金</t>
    <rPh sb="0" eb="2">
      <t>ジドウ</t>
    </rPh>
    <rPh sb="2" eb="4">
      <t>テアテ</t>
    </rPh>
    <rPh sb="5" eb="7">
      <t>トクレイ</t>
    </rPh>
    <rPh sb="7" eb="9">
      <t>キュウフ</t>
    </rPh>
    <rPh sb="9" eb="12">
      <t>ヘンカンキン</t>
    </rPh>
    <phoneticPr fontId="1"/>
  </si>
  <si>
    <t>その他</t>
    <rPh sb="2" eb="3">
      <t>タ</t>
    </rPh>
    <phoneticPr fontId="5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</si>
  <si>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</si>
  <si>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5"/>
  </si>
  <si>
    <t>市民税（個人）</t>
    <rPh sb="0" eb="1">
      <t>シ</t>
    </rPh>
    <phoneticPr fontId="1"/>
  </si>
  <si>
    <t>市民税（法人）</t>
    <rPh sb="0" eb="1">
      <t>シ</t>
    </rPh>
    <phoneticPr fontId="1"/>
  </si>
  <si>
    <t>固定資産税</t>
    <phoneticPr fontId="5"/>
  </si>
  <si>
    <t>軽自動車税</t>
    <phoneticPr fontId="5"/>
  </si>
  <si>
    <t>都市計画税</t>
    <phoneticPr fontId="5"/>
  </si>
  <si>
    <t>その他の未収金</t>
    <rPh sb="2" eb="3">
      <t>ホカ</t>
    </rPh>
    <rPh sb="4" eb="7">
      <t>ミシュウキン</t>
    </rPh>
    <phoneticPr fontId="5"/>
  </si>
  <si>
    <t>法定外公共物使用料</t>
    <rPh sb="0" eb="2">
      <t>ホウテイ</t>
    </rPh>
    <rPh sb="2" eb="3">
      <t>ガイ</t>
    </rPh>
    <rPh sb="3" eb="5">
      <t>コウキョウ</t>
    </rPh>
    <rPh sb="5" eb="6">
      <t>ブツ</t>
    </rPh>
    <rPh sb="6" eb="9">
      <t>シヨウリョウ</t>
    </rPh>
    <phoneticPr fontId="1"/>
  </si>
  <si>
    <t>福祉電話使用料</t>
    <rPh sb="0" eb="4">
      <t>フクシデンワ</t>
    </rPh>
    <rPh sb="4" eb="7">
      <t>シヨウリョウ</t>
    </rPh>
    <phoneticPr fontId="1"/>
  </si>
  <si>
    <t>児童扶養手当返還金</t>
    <rPh sb="0" eb="2">
      <t>ジドウ</t>
    </rPh>
    <rPh sb="2" eb="4">
      <t>フヨウ</t>
    </rPh>
    <rPh sb="4" eb="6">
      <t>テアテ</t>
    </rPh>
    <rPh sb="6" eb="9">
      <t>ヘンカンキン</t>
    </rPh>
    <phoneticPr fontId="1"/>
  </si>
  <si>
    <t>地方債等（借入先別）の明細</t>
    <phoneticPr fontId="5"/>
  </si>
  <si>
    <t>自治体名：門真市</t>
    <rPh sb="5" eb="7">
      <t>カドマ</t>
    </rPh>
    <phoneticPr fontId="5"/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</si>
  <si>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</si>
  <si>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</si>
  <si>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</si>
  <si>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</si>
  <si>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</si>
  <si>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</si>
  <si>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</si>
  <si>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</si>
  <si>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</si>
  <si>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</si>
  <si>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</si>
  <si>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</si>
  <si>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</si>
  <si>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</si>
  <si>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</si>
  <si>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</si>
  <si>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</si>
  <si>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</si>
  <si>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</si>
  <si>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</si>
  <si>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</si>
  <si>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</si>
  <si>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</si>
  <si>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</si>
  <si>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</si>
  <si>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</si>
  <si>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</si>
  <si>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</si>
  <si>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</si>
  <si>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</si>
  <si>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</si>
  <si>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</si>
  <si>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</si>
  <si>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</si>
  <si>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</si>
  <si>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</si>
  <si>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</si>
  <si>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</si>
  <si>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</si>
  <si>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</si>
  <si>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</si>
  <si>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</si>
  <si>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</si>
  <si>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</si>
  <si>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</si>
  <si>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</si>
  <si>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</si>
  <si>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</si>
  <si>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-</t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</si>
  <si>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</si>
  <si>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補助金等の明細</t>
    <phoneticPr fontId="5"/>
  </si>
  <si>
    <t>会計：一般会計等</t>
    <rPh sb="3" eb="5">
      <t>イッパン</t>
    </rPh>
    <rPh sb="7" eb="8">
      <t>トウ</t>
    </rPh>
    <phoneticPr fontId="5"/>
  </si>
  <si>
    <t>(単位：円)</t>
    <rPh sb="4" eb="5">
      <t>エン</t>
    </rPh>
    <phoneticPr fontId="5"/>
  </si>
  <si>
    <t>名称</t>
  </si>
  <si>
    <t>相手先</t>
  </si>
  <si>
    <t>金額</t>
  </si>
  <si>
    <t>支出目的</t>
  </si>
  <si>
    <t>土地区画整理事業補助金</t>
    <phoneticPr fontId="5"/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</si>
  <si>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5"/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</si>
  <si>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5"/>
  </si>
  <si>
    <t>他団体への公共施設等整備補助金等</t>
    <phoneticPr fontId="5"/>
  </si>
  <si>
    <t>老朽木造建築物等除却補助金</t>
    <phoneticPr fontId="5"/>
  </si>
  <si>
    <t>支給対象者</t>
    <rPh sb="0" eb="2">
      <t>シキュウ</t>
    </rPh>
    <rPh sb="2" eb="4">
      <t>タイショウ</t>
    </rPh>
    <rPh sb="4" eb="5">
      <t>シャ</t>
    </rPh>
    <phoneticPr fontId="5"/>
  </si>
  <si>
    <t>木造賃貸住宅等建替事業助成金</t>
    <phoneticPr fontId="5"/>
  </si>
  <si>
    <t>鉄道施設耐震対策補助金</t>
  </si>
  <si>
    <t>鉄道事業者</t>
    <rPh sb="0" eb="2">
      <t>テツドウ</t>
    </rPh>
    <rPh sb="2" eb="4">
      <t>ジギョウ</t>
    </rPh>
    <rPh sb="4" eb="5">
      <t>シャ</t>
    </rPh>
    <phoneticPr fontId="5"/>
  </si>
  <si>
    <t>鉄道施設耐震補強工事に対する支援</t>
    <rPh sb="0" eb="2">
      <t>テツドウ</t>
    </rPh>
    <rPh sb="2" eb="4">
      <t>シセツ</t>
    </rPh>
    <rPh sb="4" eb="6">
      <t>タイシン</t>
    </rPh>
    <rPh sb="6" eb="8">
      <t>ホキョウ</t>
    </rPh>
    <rPh sb="8" eb="10">
      <t>コウジ</t>
    </rPh>
    <rPh sb="11" eb="12">
      <t>タイ</t>
    </rPh>
    <rPh sb="14" eb="16">
      <t>シエン</t>
    </rPh>
    <phoneticPr fontId="5"/>
  </si>
  <si>
    <t>狭あい道路拡幅整備補助金</t>
    <phoneticPr fontId="5"/>
  </si>
  <si>
    <t>既存民間建築物耐震診断補助金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</si>
  <si>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5"/>
  </si>
  <si>
    <t>淀川左岸水防事務組合負担金</t>
  </si>
  <si>
    <t xml:space="preserve">	淀川左岸水防組合</t>
  </si>
  <si>
    <t>公共施設等整備</t>
  </si>
  <si>
    <t>計</t>
  </si>
  <si>
    <t>その他の補助金等</t>
    <phoneticPr fontId="5"/>
  </si>
  <si>
    <t>くすのき広域連合負担金</t>
  </si>
  <si>
    <t>くすのき広域連合</t>
  </si>
  <si>
    <t>運営負担金</t>
  </si>
  <si>
    <t>守口市門真市消防組合負担金</t>
  </si>
  <si>
    <t>守口市門真市消防組合</t>
  </si>
  <si>
    <t>後期高齢者医療広域連合負担金</t>
  </si>
  <si>
    <t>大阪府後期高齢者医療広域連合</t>
  </si>
  <si>
    <t>門真都市開発ビル負担金</t>
  </si>
  <si>
    <t>門真都市開発ビル</t>
  </si>
  <si>
    <t>飯盛霊園組合負担金</t>
  </si>
  <si>
    <t>飯盛霊園組合</t>
  </si>
  <si>
    <t>淀川左岸水防事務組合</t>
  </si>
  <si>
    <t>財源の明細</t>
  </si>
  <si>
    <t>会計</t>
  </si>
  <si>
    <t>財源の内容</t>
  </si>
  <si>
    <t>一般会計等</t>
    <rPh sb="4" eb="5">
      <t>ナド</t>
    </rPh>
    <phoneticPr fontId="5"/>
  </si>
  <si>
    <t>税収等</t>
    <phoneticPr fontId="5"/>
  </si>
  <si>
    <t>市税</t>
    <rPh sb="0" eb="1">
      <t>シ</t>
    </rPh>
    <rPh sb="1" eb="2">
      <t>ゼイ</t>
    </rPh>
    <phoneticPr fontId="1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</si>
  <si>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</si>
  <si>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</si>
  <si>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</si>
  <si>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</si>
  <si>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1"/>
  </si>
  <si>
    <t>地方消費税交付金</t>
  </si>
  <si>
    <t>環境性能割交付金</t>
    <rPh sb="0" eb="4">
      <t>カンキョウセイノウ</t>
    </rPh>
    <rPh sb="4" eb="5">
      <t>ワリ</t>
    </rPh>
    <phoneticPr fontId="1"/>
  </si>
  <si>
    <t>地方特例交付金</t>
  </si>
  <si>
    <t>地方交付税</t>
  </si>
  <si>
    <t>交通安全対策特別交付金</t>
  </si>
  <si>
    <t>分担金及び負担金</t>
  </si>
  <si>
    <t>寄附金</t>
    <phoneticPr fontId="5"/>
  </si>
  <si>
    <t>国県等補助金</t>
  </si>
  <si>
    <t>資本的_x000D_
補助金</t>
  </si>
  <si>
    <t>国庫支出金</t>
  </si>
  <si>
    <t>都道府県等支出金</t>
  </si>
  <si>
    <t>経常的_x000D_
補助金</t>
  </si>
  <si>
    <t>財源情報の明細</t>
  </si>
  <si>
    <t>（単位：円）</t>
    <rPh sb="4" eb="5">
      <t>エン</t>
    </rPh>
    <phoneticPr fontId="5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</si>
  <si>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</si>
  <si>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</si>
  <si>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</si>
  <si>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</si>
  <si>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</si>
  <si>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</si>
  <si>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</si>
  <si>
    <t>要求払預金</t>
    <rPh sb="0" eb="3">
      <t>ヨウキュウバラ</t>
    </rPh>
    <rPh sb="3" eb="5">
      <t>ヨキン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</si>
</sst>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-&quot;"/>
  </numFmts>
  <fonts count="13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2" xfId="1" applyNumberFormat="1" applyFont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9" fontId="4" fillId="0" borderId="1" xfId="1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0" fontId="4" fillId="0" borderId="1" xfId="1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left" vertical="center" indent="1"/>
    </xf>
    <xf numFmtId="9" fontId="4" fillId="0" borderId="0" xfId="0" applyNumberFormat="1" applyFont="1"/>
    <xf numFmtId="176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8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Alignment="1"/>
    <xf numFmtId="38" fontId="4" fillId="0" borderId="0" xfId="0" applyNumberFormat="1" applyFont="1"/>
    <xf numFmtId="176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7" xfId="2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3" fontId="9" fillId="0" borderId="0" xfId="0" applyNumberFormat="1" applyFont="1"/>
    <xf numFmtId="3" fontId="10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readingOrder="1"/>
    </xf>
    <xf numFmtId="176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176" fontId="12" fillId="0" borderId="1" xfId="1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0" borderId="11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sqref="A1:H1"/>
    </sheetView>
  </sheetViews>
  <sheetFormatPr defaultColWidth="8.875" defaultRowHeight="11.25" x14ac:dyDescent="0.15"/>
  <cols>
    <col min="1" max="1" width="16.25" style="6" bestFit="1" customWidth="1"/>
    <col min="2" max="8" width="15.875" style="6" customWidth="1"/>
    <col min="9" max="9" width="10.5" style="6" bestFit="1" customWidth="1"/>
    <col min="10" max="16384" width="8.875" style="6"/>
  </cols>
  <sheetData>
    <row r="1" spans="1:8" ht="21" x14ac:dyDescent="0.15">
      <c r="A1" s="76" t="s">
        <v>0</v>
      </c>
      <c r="B1" s="76"/>
      <c r="C1" s="76"/>
      <c r="D1" s="76"/>
      <c r="E1" s="76"/>
      <c r="F1" s="76"/>
      <c r="G1" s="76"/>
      <c r="H1" s="76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26</v>
      </c>
    </row>
    <row r="3" spans="1:8" ht="13.5" x14ac:dyDescent="0.15">
      <c r="A3" s="1" t="s">
        <v>2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3</v>
      </c>
    </row>
    <row r="5" spans="1:8" ht="33.75" x14ac:dyDescent="0.15">
      <c r="A5" s="5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7" t="s">
        <v>12</v>
      </c>
      <c r="B6" s="3">
        <v>167207555840</v>
      </c>
      <c r="C6" s="3">
        <v>3515781319</v>
      </c>
      <c r="D6" s="3">
        <v>1308196378</v>
      </c>
      <c r="E6" s="3">
        <v>169415140781</v>
      </c>
      <c r="F6" s="3">
        <v>56469521360</v>
      </c>
      <c r="G6" s="3">
        <v>1858493717</v>
      </c>
      <c r="H6" s="3">
        <v>112945619421</v>
      </c>
    </row>
    <row r="7" spans="1:8" x14ac:dyDescent="0.15">
      <c r="A7" s="7" t="s">
        <v>13</v>
      </c>
      <c r="B7" s="3">
        <v>73405471392</v>
      </c>
      <c r="C7" s="3">
        <v>2323933059</v>
      </c>
      <c r="D7" s="3">
        <v>1308196377</v>
      </c>
      <c r="E7" s="3">
        <v>74421208074</v>
      </c>
      <c r="F7" s="3" t="s">
        <v>14</v>
      </c>
      <c r="G7" s="3" t="s">
        <v>14</v>
      </c>
      <c r="H7" s="3">
        <v>74421208074</v>
      </c>
    </row>
    <row r="8" spans="1:8" x14ac:dyDescent="0.15">
      <c r="A8" s="7" t="s">
        <v>15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</row>
    <row r="9" spans="1:8" x14ac:dyDescent="0.15">
      <c r="A9" s="7" t="s">
        <v>16</v>
      </c>
      <c r="B9" s="3">
        <v>77716695925</v>
      </c>
      <c r="C9" s="3">
        <v>658970400</v>
      </c>
      <c r="D9" s="3">
        <v>1</v>
      </c>
      <c r="E9" s="3">
        <v>78375666324</v>
      </c>
      <c r="F9" s="3">
        <v>43432479365</v>
      </c>
      <c r="G9" s="3">
        <v>1600842711</v>
      </c>
      <c r="H9" s="3">
        <v>34943186959</v>
      </c>
    </row>
    <row r="10" spans="1:8" x14ac:dyDescent="0.15">
      <c r="A10" s="7" t="s">
        <v>17</v>
      </c>
      <c r="B10" s="3">
        <v>15750539101</v>
      </c>
      <c r="C10" s="3">
        <v>110453970</v>
      </c>
      <c r="D10" s="3" t="s">
        <v>14</v>
      </c>
      <c r="E10" s="3">
        <v>15860993071</v>
      </c>
      <c r="F10" s="3">
        <v>13036689191</v>
      </c>
      <c r="G10" s="3">
        <v>257562805</v>
      </c>
      <c r="H10" s="3">
        <v>2824303880</v>
      </c>
    </row>
    <row r="11" spans="1:8" x14ac:dyDescent="0.15">
      <c r="A11" s="7" t="s">
        <v>18</v>
      </c>
      <c r="B11" s="3" t="s">
        <v>14</v>
      </c>
      <c r="C11" s="3" t="s">
        <v>14</v>
      </c>
      <c r="D11" s="3" t="s">
        <v>14</v>
      </c>
      <c r="E11" s="3" t="s">
        <v>14</v>
      </c>
      <c r="F11" s="3" t="s">
        <v>14</v>
      </c>
      <c r="G11" s="3" t="s">
        <v>14</v>
      </c>
      <c r="H11" s="3" t="s">
        <v>14</v>
      </c>
    </row>
    <row r="12" spans="1:8" x14ac:dyDescent="0.15">
      <c r="A12" s="7" t="s">
        <v>19</v>
      </c>
      <c r="B12" s="3" t="s">
        <v>14</v>
      </c>
      <c r="C12" s="3" t="s">
        <v>14</v>
      </c>
      <c r="D12" s="3" t="s">
        <v>14</v>
      </c>
      <c r="E12" s="3" t="s">
        <v>14</v>
      </c>
      <c r="F12" s="3" t="s">
        <v>14</v>
      </c>
      <c r="G12" s="3" t="s">
        <v>14</v>
      </c>
      <c r="H12" s="3" t="s">
        <v>14</v>
      </c>
    </row>
    <row r="13" spans="1:8" x14ac:dyDescent="0.15">
      <c r="A13" s="7" t="s">
        <v>20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</row>
    <row r="14" spans="1:8" x14ac:dyDescent="0.15">
      <c r="A14" s="7" t="s">
        <v>21</v>
      </c>
      <c r="B14" s="3">
        <v>528152</v>
      </c>
      <c r="C14" s="3" t="s">
        <v>14</v>
      </c>
      <c r="D14" s="3" t="s">
        <v>14</v>
      </c>
      <c r="E14" s="3">
        <v>528152</v>
      </c>
      <c r="F14" s="3">
        <v>352804</v>
      </c>
      <c r="G14" s="3">
        <v>88201</v>
      </c>
      <c r="H14" s="3">
        <v>175348</v>
      </c>
    </row>
    <row r="15" spans="1:8" x14ac:dyDescent="0.15">
      <c r="A15" s="7" t="s">
        <v>22</v>
      </c>
      <c r="B15" s="3">
        <v>334321270</v>
      </c>
      <c r="C15" s="3">
        <v>422423890</v>
      </c>
      <c r="D15" s="3" t="s">
        <v>14</v>
      </c>
      <c r="E15" s="3">
        <v>756745160</v>
      </c>
      <c r="F15" s="3" t="s">
        <v>14</v>
      </c>
      <c r="G15" s="3" t="s">
        <v>14</v>
      </c>
      <c r="H15" s="3">
        <v>756745160</v>
      </c>
    </row>
    <row r="16" spans="1:8" x14ac:dyDescent="0.15">
      <c r="A16" s="7" t="s">
        <v>23</v>
      </c>
      <c r="B16" s="3">
        <v>34707577152</v>
      </c>
      <c r="C16" s="3">
        <v>181056700</v>
      </c>
      <c r="D16" s="3" t="s">
        <v>14</v>
      </c>
      <c r="E16" s="3">
        <v>34888633852</v>
      </c>
      <c r="F16" s="3">
        <v>10229781213</v>
      </c>
      <c r="G16" s="3">
        <v>364416949</v>
      </c>
      <c r="H16" s="3">
        <v>24658852639</v>
      </c>
    </row>
    <row r="17" spans="1:8" x14ac:dyDescent="0.15">
      <c r="A17" s="7" t="s">
        <v>13</v>
      </c>
      <c r="B17" s="3">
        <v>19457649910</v>
      </c>
      <c r="C17" s="3" t="s">
        <v>14</v>
      </c>
      <c r="D17" s="3" t="s">
        <v>14</v>
      </c>
      <c r="E17" s="3">
        <v>19457649910</v>
      </c>
      <c r="F17" s="3" t="s">
        <v>14</v>
      </c>
      <c r="G17" s="3" t="s">
        <v>14</v>
      </c>
      <c r="H17" s="3">
        <v>19457649910</v>
      </c>
    </row>
    <row r="18" spans="1:8" x14ac:dyDescent="0.15">
      <c r="A18" s="7" t="s">
        <v>16</v>
      </c>
      <c r="B18" s="3">
        <v>1997800409</v>
      </c>
      <c r="C18" s="3" t="s">
        <v>14</v>
      </c>
      <c r="D18" s="3" t="s">
        <v>14</v>
      </c>
      <c r="E18" s="3">
        <v>1997800409</v>
      </c>
      <c r="F18" s="3">
        <v>1679251335</v>
      </c>
      <c r="G18" s="3">
        <v>50526886</v>
      </c>
      <c r="H18" s="3">
        <v>318549074</v>
      </c>
    </row>
    <row r="19" spans="1:8" x14ac:dyDescent="0.15">
      <c r="A19" s="7" t="s">
        <v>17</v>
      </c>
      <c r="B19" s="3">
        <v>13169504983</v>
      </c>
      <c r="C19" s="3">
        <v>128970600</v>
      </c>
      <c r="D19" s="3" t="s">
        <v>14</v>
      </c>
      <c r="E19" s="3">
        <v>13298475583</v>
      </c>
      <c r="F19" s="3">
        <v>8547458269</v>
      </c>
      <c r="G19" s="3">
        <v>313890063</v>
      </c>
      <c r="H19" s="3">
        <v>4751017314</v>
      </c>
    </row>
    <row r="20" spans="1:8" x14ac:dyDescent="0.15">
      <c r="A20" s="7" t="s">
        <v>21</v>
      </c>
      <c r="B20" s="3">
        <v>3071610</v>
      </c>
      <c r="C20" s="3" t="s">
        <v>14</v>
      </c>
      <c r="D20" s="3" t="s">
        <v>14</v>
      </c>
      <c r="E20" s="3">
        <v>3071610</v>
      </c>
      <c r="F20" s="3">
        <v>3071609</v>
      </c>
      <c r="G20" s="3" t="s">
        <v>14</v>
      </c>
      <c r="H20" s="3">
        <v>1</v>
      </c>
    </row>
    <row r="21" spans="1:8" x14ac:dyDescent="0.15">
      <c r="A21" s="7" t="s">
        <v>22</v>
      </c>
      <c r="B21" s="3">
        <v>79550240</v>
      </c>
      <c r="C21" s="3">
        <v>52086100</v>
      </c>
      <c r="D21" s="3" t="s">
        <v>14</v>
      </c>
      <c r="E21" s="3">
        <v>131636340</v>
      </c>
      <c r="F21" s="3" t="s">
        <v>14</v>
      </c>
      <c r="G21" s="3" t="s">
        <v>14</v>
      </c>
      <c r="H21" s="3">
        <v>131636340</v>
      </c>
    </row>
    <row r="22" spans="1:8" x14ac:dyDescent="0.15">
      <c r="A22" s="7" t="s">
        <v>24</v>
      </c>
      <c r="B22" s="3">
        <v>2127441950</v>
      </c>
      <c r="C22" s="3">
        <v>22612350</v>
      </c>
      <c r="D22" s="3">
        <v>28375470</v>
      </c>
      <c r="E22" s="3">
        <v>2121678830</v>
      </c>
      <c r="F22" s="3">
        <v>1702074882</v>
      </c>
      <c r="G22" s="3">
        <v>106297714</v>
      </c>
      <c r="H22" s="3">
        <v>419603948</v>
      </c>
    </row>
    <row r="23" spans="1:8" x14ac:dyDescent="0.15">
      <c r="A23" s="7" t="s">
        <v>25</v>
      </c>
      <c r="B23" s="3">
        <v>204042574942</v>
      </c>
      <c r="C23" s="3">
        <v>3719450369</v>
      </c>
      <c r="D23" s="3">
        <v>1336571848</v>
      </c>
      <c r="E23" s="3">
        <v>206425453463</v>
      </c>
      <c r="F23" s="3">
        <v>68401377455</v>
      </c>
      <c r="G23" s="3">
        <v>2329208380</v>
      </c>
      <c r="H23" s="3">
        <v>138024076008</v>
      </c>
    </row>
    <row r="24" spans="1:8" x14ac:dyDescent="0.15">
      <c r="H24" s="6">
        <v>138024076008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7" sqref="A7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7" width="10.125" style="6" bestFit="1" customWidth="1"/>
    <col min="8" max="8" width="9.75" style="6" bestFit="1" customWidth="1"/>
    <col min="9" max="16384" width="8.875" style="6"/>
  </cols>
  <sheetData>
    <row r="1" spans="1:6" ht="21" x14ac:dyDescent="0.2">
      <c r="A1" s="8" t="s">
        <v>178</v>
      </c>
    </row>
    <row r="2" spans="1:6" ht="13.5" x14ac:dyDescent="0.15">
      <c r="A2" s="1" t="s">
        <v>37</v>
      </c>
    </row>
    <row r="3" spans="1:6" ht="13.5" x14ac:dyDescent="0.15">
      <c r="A3" s="1" t="s">
        <v>38</v>
      </c>
    </row>
    <row r="4" spans="1:6" ht="13.5" x14ac:dyDescent="0.15">
      <c r="A4" s="6" t="s">
        <v>39</v>
      </c>
      <c r="F4" s="4" t="s">
        <v>41</v>
      </c>
    </row>
    <row r="5" spans="1:6" ht="22.5" customHeight="1" x14ac:dyDescent="0.15">
      <c r="A5" s="82" t="s">
        <v>4</v>
      </c>
      <c r="B5" s="82" t="s">
        <v>179</v>
      </c>
      <c r="C5" s="82" t="s">
        <v>180</v>
      </c>
      <c r="D5" s="82" t="s">
        <v>181</v>
      </c>
      <c r="E5" s="82"/>
      <c r="F5" s="82" t="s">
        <v>182</v>
      </c>
    </row>
    <row r="6" spans="1:6" ht="22.5" customHeight="1" x14ac:dyDescent="0.15">
      <c r="A6" s="82"/>
      <c r="B6" s="82"/>
      <c r="C6" s="82"/>
      <c r="D6" s="10" t="s">
        <v>183</v>
      </c>
      <c r="E6" s="10" t="s">
        <v>83</v>
      </c>
      <c r="F6" s="82"/>
    </row>
    <row r="7" spans="1:6" ht="18" customHeight="1" x14ac:dyDescent="0.15">
      <c r="A7" s="7" t="s">
        <v>184</v>
      </c>
      <c r="B7" s="22">
        <v>4880640000</v>
      </c>
      <c r="C7" s="22">
        <v>92230000</v>
      </c>
      <c r="D7" s="12" t="s">
        <v>185</v>
      </c>
      <c r="E7" s="22">
        <v>0</v>
      </c>
      <c r="F7" s="22">
        <v>4972870000</v>
      </c>
    </row>
    <row r="8" spans="1:6" ht="18" customHeight="1" x14ac:dyDescent="0.15">
      <c r="A8" s="7" t="s">
        <v>186</v>
      </c>
      <c r="B8" s="22">
        <v>447921474</v>
      </c>
      <c r="C8" s="22">
        <v>488458345</v>
      </c>
      <c r="D8" s="22">
        <f>B8</f>
        <v>447921474</v>
      </c>
      <c r="E8" s="22">
        <v>0</v>
      </c>
      <c r="F8" s="22">
        <v>447921474</v>
      </c>
    </row>
    <row r="9" spans="1:6" ht="18" customHeight="1" x14ac:dyDescent="0.15">
      <c r="A9" s="13" t="s">
        <v>25</v>
      </c>
      <c r="B9" s="17">
        <f>SUM(B7:B8)</f>
        <v>5328561474</v>
      </c>
      <c r="C9" s="17">
        <f>SUM(C7:C8)</f>
        <v>580688345</v>
      </c>
      <c r="D9" s="17">
        <f>SUM(D7:D8)</f>
        <v>447921474</v>
      </c>
      <c r="E9" s="17">
        <f>SUM(E7:E8)</f>
        <v>0</v>
      </c>
      <c r="F9" s="17">
        <v>5420791474</v>
      </c>
    </row>
  </sheetData>
  <mergeCells count="5">
    <mergeCell ref="A5:A6"/>
    <mergeCell ref="B5:B6"/>
    <mergeCell ref="C5:C6"/>
    <mergeCell ref="D5:E5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Normal="100" workbookViewId="0">
      <selection activeCell="B16" sqref="B16"/>
    </sheetView>
  </sheetViews>
  <sheetFormatPr defaultColWidth="8.875" defaultRowHeight="15.75" x14ac:dyDescent="0.35"/>
  <cols>
    <col min="1" max="1" width="28.625" style="56" customWidth="1"/>
    <col min="2" max="2" width="28.5" style="56" bestFit="1" customWidth="1"/>
    <col min="3" max="3" width="24.25" style="56" bestFit="1" customWidth="1"/>
    <col min="4" max="4" width="13" style="56" bestFit="1" customWidth="1"/>
    <col min="5" max="5" width="51.75" style="56" bestFit="1" customWidth="1"/>
    <col min="6" max="7" width="10.125" style="56" bestFit="1" customWidth="1"/>
    <col min="8" max="16384" width="8.875" style="56"/>
  </cols>
  <sheetData>
    <row r="1" spans="1:5" ht="30" x14ac:dyDescent="0.6">
      <c r="A1" s="55" t="s">
        <v>187</v>
      </c>
    </row>
    <row r="2" spans="1:5" ht="18.75" x14ac:dyDescent="0.4">
      <c r="A2" s="57" t="s">
        <v>37</v>
      </c>
    </row>
    <row r="3" spans="1:5" ht="18.75" x14ac:dyDescent="0.4">
      <c r="A3" s="57" t="s">
        <v>38</v>
      </c>
    </row>
    <row r="4" spans="1:5" ht="13.5" customHeight="1" x14ac:dyDescent="0.4">
      <c r="A4" s="56" t="s">
        <v>188</v>
      </c>
      <c r="E4" s="58" t="s">
        <v>189</v>
      </c>
    </row>
    <row r="5" spans="1:5" ht="22.5" customHeight="1" x14ac:dyDescent="0.35">
      <c r="A5" s="59" t="s">
        <v>4</v>
      </c>
      <c r="B5" s="59" t="s">
        <v>190</v>
      </c>
      <c r="C5" s="59" t="s">
        <v>191</v>
      </c>
      <c r="D5" s="60" t="s">
        <v>192</v>
      </c>
      <c r="E5" s="59" t="s">
        <v>193</v>
      </c>
    </row>
    <row r="6" spans="1:5" ht="18" customHeight="1" x14ac:dyDescent="0.35">
      <c r="A6" s="61"/>
      <c r="B6" s="62" t="s">
        <v>194</v>
      </c>
      <c r="C6" s="62" t="s">
        <v>195</v>
      </c>
      <c r="D6" s="63">
        <v>914362000</v>
      </c>
      <c r="E6" s="62" t="s">
        <v>196</v>
      </c>
    </row>
    <row r="7" spans="1:5" ht="18" customHeight="1" x14ac:dyDescent="0.35">
      <c r="A7" s="83" t="s">
        <v>197</v>
      </c>
      <c r="B7" s="62" t="s">
        <v>198</v>
      </c>
      <c r="C7" s="62" t="s">
        <v>199</v>
      </c>
      <c r="D7" s="63">
        <v>101517000</v>
      </c>
      <c r="E7" s="62" t="s">
        <v>196</v>
      </c>
    </row>
    <row r="8" spans="1:5" ht="18" customHeight="1" x14ac:dyDescent="0.35">
      <c r="A8" s="83"/>
      <c r="B8" s="62" t="s">
        <v>200</v>
      </c>
      <c r="C8" s="62" t="s">
        <v>199</v>
      </c>
      <c r="D8" s="63">
        <v>10106000</v>
      </c>
      <c r="E8" s="62" t="s">
        <v>196</v>
      </c>
    </row>
    <row r="9" spans="1:5" ht="18" customHeight="1" x14ac:dyDescent="0.35">
      <c r="A9" s="83"/>
      <c r="B9" s="62" t="s">
        <v>201</v>
      </c>
      <c r="C9" s="62" t="s">
        <v>202</v>
      </c>
      <c r="D9" s="63">
        <v>5125000</v>
      </c>
      <c r="E9" s="62" t="s">
        <v>203</v>
      </c>
    </row>
    <row r="10" spans="1:5" ht="18" customHeight="1" x14ac:dyDescent="0.35">
      <c r="A10" s="83"/>
      <c r="B10" s="62" t="s">
        <v>204</v>
      </c>
      <c r="C10" s="62" t="s">
        <v>199</v>
      </c>
      <c r="D10" s="63">
        <v>2906000</v>
      </c>
      <c r="E10" s="62" t="s">
        <v>196</v>
      </c>
    </row>
    <row r="11" spans="1:5" ht="18" customHeight="1" x14ac:dyDescent="0.35">
      <c r="A11" s="83"/>
      <c r="B11" s="62" t="s">
        <v>205</v>
      </c>
      <c r="C11" s="62" t="s">
        <v>199</v>
      </c>
      <c r="D11" s="63">
        <v>2560000</v>
      </c>
      <c r="E11" s="62" t="s">
        <v>206</v>
      </c>
    </row>
    <row r="12" spans="1:5" ht="18" customHeight="1" x14ac:dyDescent="0.35">
      <c r="A12" s="83"/>
      <c r="B12" s="62" t="s">
        <v>207</v>
      </c>
      <c r="C12" s="62" t="s">
        <v>208</v>
      </c>
      <c r="D12" s="63">
        <v>45000</v>
      </c>
      <c r="E12" s="62" t="s">
        <v>209</v>
      </c>
    </row>
    <row r="13" spans="1:5" ht="18" customHeight="1" x14ac:dyDescent="0.35">
      <c r="A13" s="84"/>
      <c r="B13" s="64" t="s">
        <v>210</v>
      </c>
      <c r="C13" s="65"/>
      <c r="D13" s="63">
        <f>SUM(D6:D12)</f>
        <v>1036621000</v>
      </c>
      <c r="E13" s="65"/>
    </row>
    <row r="14" spans="1:5" ht="18" customHeight="1" x14ac:dyDescent="0.35">
      <c r="A14" s="85" t="s">
        <v>211</v>
      </c>
      <c r="B14" s="62" t="s">
        <v>212</v>
      </c>
      <c r="C14" s="62" t="s">
        <v>213</v>
      </c>
      <c r="D14" s="63">
        <v>2165918000</v>
      </c>
      <c r="E14" s="62" t="s">
        <v>214</v>
      </c>
    </row>
    <row r="15" spans="1:5" ht="18" customHeight="1" x14ac:dyDescent="0.35">
      <c r="A15" s="85"/>
      <c r="B15" s="62" t="s">
        <v>215</v>
      </c>
      <c r="C15" s="62" t="s">
        <v>216</v>
      </c>
      <c r="D15" s="63">
        <v>1781752000</v>
      </c>
      <c r="E15" s="62" t="s">
        <v>214</v>
      </c>
    </row>
    <row r="16" spans="1:5" ht="18" customHeight="1" x14ac:dyDescent="0.35">
      <c r="A16" s="85"/>
      <c r="B16" s="62" t="s">
        <v>217</v>
      </c>
      <c r="C16" s="62" t="s">
        <v>218</v>
      </c>
      <c r="D16" s="63">
        <v>1449725404</v>
      </c>
      <c r="E16" s="62" t="s">
        <v>214</v>
      </c>
    </row>
    <row r="17" spans="1:5" ht="18" customHeight="1" x14ac:dyDescent="0.35">
      <c r="A17" s="85"/>
      <c r="B17" s="62" t="s">
        <v>219</v>
      </c>
      <c r="C17" s="62" t="s">
        <v>220</v>
      </c>
      <c r="D17" s="63">
        <v>15577860</v>
      </c>
      <c r="E17" s="62" t="s">
        <v>214</v>
      </c>
    </row>
    <row r="18" spans="1:5" ht="18" customHeight="1" x14ac:dyDescent="0.35">
      <c r="A18" s="85"/>
      <c r="B18" s="62" t="s">
        <v>221</v>
      </c>
      <c r="C18" s="62" t="s">
        <v>222</v>
      </c>
      <c r="D18" s="63">
        <v>22635000</v>
      </c>
      <c r="E18" s="62" t="s">
        <v>214</v>
      </c>
    </row>
    <row r="19" spans="1:5" ht="18" customHeight="1" x14ac:dyDescent="0.35">
      <c r="A19" s="85"/>
      <c r="B19" s="62" t="s">
        <v>207</v>
      </c>
      <c r="C19" s="62" t="s">
        <v>223</v>
      </c>
      <c r="D19" s="63">
        <v>2890000</v>
      </c>
      <c r="E19" s="62" t="s">
        <v>214</v>
      </c>
    </row>
    <row r="20" spans="1:5" ht="18" customHeight="1" x14ac:dyDescent="0.35">
      <c r="A20" s="85"/>
      <c r="B20" s="62" t="s">
        <v>123</v>
      </c>
      <c r="C20" s="62"/>
      <c r="D20" s="63">
        <f>D21-D14-D15-D16-D17-D18-D19</f>
        <v>6946889251</v>
      </c>
      <c r="E20" s="62"/>
    </row>
    <row r="21" spans="1:5" ht="18" customHeight="1" x14ac:dyDescent="0.35">
      <c r="A21" s="86"/>
      <c r="B21" s="64" t="s">
        <v>210</v>
      </c>
      <c r="C21" s="65"/>
      <c r="D21" s="63">
        <f>D22-D13</f>
        <v>12385387515</v>
      </c>
      <c r="E21" s="65"/>
    </row>
    <row r="22" spans="1:5" ht="18" customHeight="1" x14ac:dyDescent="0.35">
      <c r="A22" s="64" t="s">
        <v>25</v>
      </c>
      <c r="B22" s="65"/>
      <c r="C22" s="65"/>
      <c r="D22" s="63">
        <v>13422008515</v>
      </c>
      <c r="E22" s="65"/>
    </row>
    <row r="23" spans="1:5" ht="13.5" customHeight="1" x14ac:dyDescent="0.35"/>
  </sheetData>
  <mergeCells count="2">
    <mergeCell ref="A7:A13"/>
    <mergeCell ref="A14:A21"/>
  </mergeCells>
  <phoneticPr fontId="5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C27" sqref="C27:D27"/>
    </sheetView>
  </sheetViews>
  <sheetFormatPr defaultColWidth="8.875" defaultRowHeight="11.25" x14ac:dyDescent="0.15"/>
  <cols>
    <col min="1" max="1" width="18.375" style="6" bestFit="1" customWidth="1"/>
    <col min="2" max="3" width="24.875" style="6" customWidth="1"/>
    <col min="4" max="4" width="13.875" style="6" bestFit="1" customWidth="1"/>
    <col min="5" max="5" width="24.875" style="6" customWidth="1"/>
    <col min="6" max="6" width="10" style="6" bestFit="1" customWidth="1"/>
    <col min="7" max="16384" width="8.875" style="6"/>
  </cols>
  <sheetData>
    <row r="1" spans="1:5" ht="21" x14ac:dyDescent="0.2">
      <c r="A1" s="8" t="s">
        <v>224</v>
      </c>
    </row>
    <row r="2" spans="1:5" ht="13.5" x14ac:dyDescent="0.15">
      <c r="A2" s="1" t="s">
        <v>37</v>
      </c>
    </row>
    <row r="3" spans="1:5" ht="13.5" x14ac:dyDescent="0.15">
      <c r="A3" s="1" t="s">
        <v>26</v>
      </c>
    </row>
    <row r="4" spans="1:5" ht="13.5" x14ac:dyDescent="0.15">
      <c r="A4" s="6" t="s">
        <v>137</v>
      </c>
      <c r="E4" s="4" t="s">
        <v>41</v>
      </c>
    </row>
    <row r="5" spans="1:5" ht="22.5" customHeight="1" x14ac:dyDescent="0.15">
      <c r="A5" s="10" t="s">
        <v>225</v>
      </c>
      <c r="B5" s="10" t="s">
        <v>4</v>
      </c>
      <c r="C5" s="97" t="s">
        <v>226</v>
      </c>
      <c r="D5" s="98"/>
      <c r="E5" s="10" t="s">
        <v>192</v>
      </c>
    </row>
    <row r="6" spans="1:5" ht="18" customHeight="1" x14ac:dyDescent="0.15">
      <c r="A6" s="94" t="s">
        <v>227</v>
      </c>
      <c r="B6" s="94" t="s">
        <v>228</v>
      </c>
      <c r="C6" s="90" t="s">
        <v>229</v>
      </c>
      <c r="D6" s="91"/>
      <c r="E6" s="66">
        <v>18683896746</v>
      </c>
    </row>
    <row r="7" spans="1:5" ht="18" customHeight="1" x14ac:dyDescent="0.15">
      <c r="A7" s="94"/>
      <c r="B7" s="94"/>
      <c r="C7" s="90" t="s">
        <v>230</v>
      </c>
      <c r="D7" s="91"/>
      <c r="E7" s="66">
        <v>1670125750</v>
      </c>
    </row>
    <row r="8" spans="1:5" ht="18" customHeight="1" x14ac:dyDescent="0.15">
      <c r="A8" s="94"/>
      <c r="B8" s="94"/>
      <c r="C8" s="90" t="s">
        <v>231</v>
      </c>
      <c r="D8" s="91"/>
      <c r="E8" s="66">
        <v>13888000</v>
      </c>
    </row>
    <row r="9" spans="1:5" ht="18" customHeight="1" x14ac:dyDescent="0.15">
      <c r="A9" s="94"/>
      <c r="B9" s="94"/>
      <c r="C9" s="90" t="s">
        <v>232</v>
      </c>
      <c r="D9" s="91"/>
      <c r="E9" s="66">
        <v>115839000</v>
      </c>
    </row>
    <row r="10" spans="1:5" ht="18" customHeight="1" x14ac:dyDescent="0.15">
      <c r="A10" s="94"/>
      <c r="B10" s="94"/>
      <c r="C10" s="90" t="s">
        <v>233</v>
      </c>
      <c r="D10" s="91"/>
      <c r="E10" s="66">
        <v>82800000</v>
      </c>
    </row>
    <row r="11" spans="1:5" ht="18" customHeight="1" x14ac:dyDescent="0.15">
      <c r="A11" s="94"/>
      <c r="B11" s="94"/>
      <c r="C11" s="90" t="s">
        <v>234</v>
      </c>
      <c r="D11" s="91"/>
      <c r="E11" s="66">
        <v>431226000</v>
      </c>
    </row>
    <row r="12" spans="1:5" ht="18" customHeight="1" x14ac:dyDescent="0.15">
      <c r="A12" s="94"/>
      <c r="B12" s="94"/>
      <c r="C12" s="90" t="s">
        <v>235</v>
      </c>
      <c r="D12" s="91"/>
      <c r="E12" s="66">
        <v>305693200</v>
      </c>
    </row>
    <row r="13" spans="1:5" ht="18" customHeight="1" x14ac:dyDescent="0.15">
      <c r="A13" s="94"/>
      <c r="B13" s="94"/>
      <c r="C13" s="90" t="s">
        <v>236</v>
      </c>
      <c r="D13" s="91"/>
      <c r="E13" s="66">
        <v>42519112</v>
      </c>
    </row>
    <row r="14" spans="1:5" ht="18" customHeight="1" x14ac:dyDescent="0.15">
      <c r="A14" s="94"/>
      <c r="B14" s="94"/>
      <c r="C14" s="90" t="s">
        <v>237</v>
      </c>
      <c r="D14" s="91"/>
      <c r="E14" s="66">
        <v>100806000</v>
      </c>
    </row>
    <row r="15" spans="1:5" ht="18" customHeight="1" x14ac:dyDescent="0.15">
      <c r="A15" s="94"/>
      <c r="B15" s="94"/>
      <c r="C15" s="90" t="s">
        <v>238</v>
      </c>
      <c r="D15" s="91"/>
      <c r="E15" s="66">
        <v>8203662000</v>
      </c>
    </row>
    <row r="16" spans="1:5" ht="18" customHeight="1" x14ac:dyDescent="0.15">
      <c r="A16" s="94"/>
      <c r="B16" s="94"/>
      <c r="C16" s="90" t="s">
        <v>239</v>
      </c>
      <c r="D16" s="91"/>
      <c r="E16" s="66">
        <v>16673000</v>
      </c>
    </row>
    <row r="17" spans="1:5" ht="18" customHeight="1" x14ac:dyDescent="0.15">
      <c r="A17" s="94"/>
      <c r="B17" s="94"/>
      <c r="C17" s="90" t="s">
        <v>240</v>
      </c>
      <c r="D17" s="91"/>
      <c r="E17" s="66">
        <v>71587087</v>
      </c>
    </row>
    <row r="18" spans="1:5" ht="18" customHeight="1" x14ac:dyDescent="0.15">
      <c r="A18" s="94"/>
      <c r="B18" s="94"/>
      <c r="C18" s="90" t="s">
        <v>241</v>
      </c>
      <c r="D18" s="91"/>
      <c r="E18" s="66">
        <v>1556161324</v>
      </c>
    </row>
    <row r="19" spans="1:5" ht="18" customHeight="1" x14ac:dyDescent="0.15">
      <c r="A19" s="94"/>
      <c r="B19" s="94"/>
      <c r="C19" s="90" t="s">
        <v>123</v>
      </c>
      <c r="D19" s="91"/>
      <c r="E19" s="66">
        <v>857189108</v>
      </c>
    </row>
    <row r="20" spans="1:5" ht="18" customHeight="1" x14ac:dyDescent="0.15">
      <c r="A20" s="94"/>
      <c r="B20" s="94"/>
      <c r="C20" s="92" t="s">
        <v>104</v>
      </c>
      <c r="D20" s="93"/>
      <c r="E20" s="67">
        <f>SUM(E6:E19)</f>
        <v>32152066327</v>
      </c>
    </row>
    <row r="21" spans="1:5" ht="18" customHeight="1" x14ac:dyDescent="0.15">
      <c r="A21" s="94"/>
      <c r="B21" s="94" t="s">
        <v>242</v>
      </c>
      <c r="C21" s="96" t="s">
        <v>243</v>
      </c>
      <c r="D21" s="7" t="s">
        <v>244</v>
      </c>
      <c r="E21" s="23">
        <v>2629406000</v>
      </c>
    </row>
    <row r="22" spans="1:5" ht="18" customHeight="1" x14ac:dyDescent="0.15">
      <c r="A22" s="94"/>
      <c r="B22" s="94"/>
      <c r="C22" s="94"/>
      <c r="D22" s="7" t="s">
        <v>245</v>
      </c>
      <c r="E22" s="23">
        <v>333576000</v>
      </c>
    </row>
    <row r="23" spans="1:5" ht="18" customHeight="1" x14ac:dyDescent="0.15">
      <c r="A23" s="94"/>
      <c r="B23" s="94"/>
      <c r="C23" s="94"/>
      <c r="D23" s="68" t="s">
        <v>210</v>
      </c>
      <c r="E23" s="67">
        <f>SUM(E21:E22)</f>
        <v>2962982000</v>
      </c>
    </row>
    <row r="24" spans="1:5" ht="18" customHeight="1" x14ac:dyDescent="0.15">
      <c r="A24" s="94"/>
      <c r="B24" s="94"/>
      <c r="C24" s="96" t="s">
        <v>246</v>
      </c>
      <c r="D24" s="7" t="s">
        <v>244</v>
      </c>
      <c r="E24" s="23">
        <v>18439243576</v>
      </c>
    </row>
    <row r="25" spans="1:5" ht="18" customHeight="1" x14ac:dyDescent="0.15">
      <c r="A25" s="94"/>
      <c r="B25" s="94"/>
      <c r="C25" s="94"/>
      <c r="D25" s="7" t="s">
        <v>245</v>
      </c>
      <c r="E25" s="23">
        <v>4075400511</v>
      </c>
    </row>
    <row r="26" spans="1:5" ht="18" customHeight="1" x14ac:dyDescent="0.15">
      <c r="A26" s="94"/>
      <c r="B26" s="94"/>
      <c r="C26" s="94"/>
      <c r="D26" s="68" t="s">
        <v>210</v>
      </c>
      <c r="E26" s="67">
        <f>SUM(E24:E25)</f>
        <v>22514644087</v>
      </c>
    </row>
    <row r="27" spans="1:5" ht="18" customHeight="1" x14ac:dyDescent="0.15">
      <c r="A27" s="95"/>
      <c r="B27" s="95"/>
      <c r="C27" s="92" t="s">
        <v>104</v>
      </c>
      <c r="D27" s="93"/>
      <c r="E27" s="67">
        <f>SUM(E23,E26)</f>
        <v>25477626087</v>
      </c>
    </row>
    <row r="28" spans="1:5" ht="18" customHeight="1" x14ac:dyDescent="0.15">
      <c r="A28" s="95"/>
      <c r="B28" s="87" t="s">
        <v>25</v>
      </c>
      <c r="C28" s="88"/>
      <c r="D28" s="89"/>
      <c r="E28" s="67">
        <f>SUM(E20,E27)</f>
        <v>57629692414</v>
      </c>
    </row>
  </sheetData>
  <mergeCells count="23"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28:D28"/>
    <mergeCell ref="C19:D19"/>
    <mergeCell ref="C20:D20"/>
    <mergeCell ref="B21:B27"/>
    <mergeCell ref="C21:C23"/>
    <mergeCell ref="C24:C26"/>
    <mergeCell ref="C27:D27"/>
  </mergeCells>
  <phoneticPr fontId="5"/>
  <printOptions horizontalCentered="1"/>
  <pageMargins left="1.1811023622047245" right="0.39370078740157483" top="0.39370078740157483" bottom="0.39370078740157483" header="0.19685039370078741" footer="0.19685039370078741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7" width="4.75" style="1" customWidth="1"/>
    <col min="8" max="8" width="14.875" style="1" bestFit="1" customWidth="1"/>
    <col min="9" max="9" width="13.875" style="1" bestFit="1" customWidth="1"/>
    <col min="10" max="10" width="23.5" style="1" bestFit="1" customWidth="1"/>
    <col min="11" max="11" width="22.5" style="1" bestFit="1" customWidth="1"/>
    <col min="12" max="16384" width="8.875" style="1"/>
  </cols>
  <sheetData>
    <row r="1" spans="1:6" ht="20.25" customHeight="1" x14ac:dyDescent="0.15">
      <c r="A1" s="76" t="s">
        <v>247</v>
      </c>
      <c r="B1" s="99"/>
      <c r="C1" s="99"/>
      <c r="D1" s="99"/>
      <c r="E1" s="99"/>
      <c r="F1" s="99"/>
    </row>
    <row r="2" spans="1:6" ht="20.25" customHeight="1" x14ac:dyDescent="0.15">
      <c r="A2" s="69" t="s">
        <v>37</v>
      </c>
      <c r="B2" s="69"/>
      <c r="C2" s="69"/>
      <c r="D2" s="69"/>
      <c r="E2" s="69"/>
      <c r="F2" s="70" t="s">
        <v>38</v>
      </c>
    </row>
    <row r="3" spans="1:6" ht="20.25" customHeight="1" x14ac:dyDescent="0.15">
      <c r="A3" s="69" t="s">
        <v>2</v>
      </c>
      <c r="B3" s="69"/>
      <c r="C3" s="69"/>
      <c r="D3" s="69"/>
      <c r="E3" s="69"/>
      <c r="F3" s="70" t="s">
        <v>248</v>
      </c>
    </row>
    <row r="4" spans="1:6" ht="20.25" customHeight="1" x14ac:dyDescent="0.15">
      <c r="A4" s="100" t="s">
        <v>4</v>
      </c>
      <c r="B4" s="102" t="s">
        <v>192</v>
      </c>
      <c r="C4" s="102" t="s">
        <v>249</v>
      </c>
      <c r="D4" s="102"/>
      <c r="E4" s="102"/>
      <c r="F4" s="102"/>
    </row>
    <row r="5" spans="1:6" ht="20.25" customHeight="1" x14ac:dyDescent="0.15">
      <c r="A5" s="100"/>
      <c r="B5" s="102"/>
      <c r="C5" s="102" t="s">
        <v>242</v>
      </c>
      <c r="D5" s="102" t="s">
        <v>250</v>
      </c>
      <c r="E5" s="102" t="s">
        <v>251</v>
      </c>
      <c r="F5" s="102" t="s">
        <v>83</v>
      </c>
    </row>
    <row r="6" spans="1:6" ht="20.25" customHeight="1" thickBot="1" x14ac:dyDescent="0.2">
      <c r="A6" s="101"/>
      <c r="B6" s="103"/>
      <c r="C6" s="103"/>
      <c r="D6" s="103"/>
      <c r="E6" s="103"/>
      <c r="F6" s="103"/>
    </row>
    <row r="7" spans="1:6" ht="20.25" customHeight="1" thickTop="1" x14ac:dyDescent="0.15">
      <c r="A7" s="71" t="s">
        <v>252</v>
      </c>
      <c r="B7" s="72">
        <f>SUM(C7:E7)</f>
        <v>59660249762</v>
      </c>
      <c r="C7" s="72">
        <f>C11-C8-C9-C10</f>
        <v>24173010044</v>
      </c>
      <c r="D7" s="72">
        <f>D11-D8-D9-D10</f>
        <v>6125627880</v>
      </c>
      <c r="E7" s="72">
        <f>E11-E10-E9-E8</f>
        <v>29361611838</v>
      </c>
      <c r="F7" s="72">
        <v>0</v>
      </c>
    </row>
    <row r="8" spans="1:6" ht="20.25" customHeight="1" x14ac:dyDescent="0.15">
      <c r="A8" s="71" t="s">
        <v>253</v>
      </c>
      <c r="B8" s="72">
        <v>2591540652</v>
      </c>
      <c r="C8" s="72">
        <v>1085237043</v>
      </c>
      <c r="D8" s="72">
        <v>272534120</v>
      </c>
      <c r="E8" s="72">
        <f>B8-C8-D8-F8</f>
        <v>1233769489</v>
      </c>
      <c r="F8" s="72">
        <v>0</v>
      </c>
    </row>
    <row r="9" spans="1:6" ht="20.25" customHeight="1" x14ac:dyDescent="0.15">
      <c r="A9" s="71" t="s">
        <v>254</v>
      </c>
      <c r="B9" s="72">
        <v>1776064000</v>
      </c>
      <c r="C9" s="72">
        <v>219379000</v>
      </c>
      <c r="D9" s="72">
        <v>0</v>
      </c>
      <c r="E9" s="72">
        <f>B9-C9-D9-F9</f>
        <v>1556685000</v>
      </c>
      <c r="F9" s="72">
        <v>0</v>
      </c>
    </row>
    <row r="10" spans="1:6" ht="20.25" customHeight="1" x14ac:dyDescent="0.15">
      <c r="A10" s="71" t="s">
        <v>83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</row>
    <row r="11" spans="1:6" ht="20.25" customHeight="1" x14ac:dyDescent="0.15">
      <c r="A11" s="73" t="s">
        <v>25</v>
      </c>
      <c r="B11" s="72">
        <f>SUM(B7:B10)</f>
        <v>64027854414</v>
      </c>
      <c r="C11" s="72">
        <v>25477626087</v>
      </c>
      <c r="D11" s="72">
        <v>6398162000</v>
      </c>
      <c r="E11" s="72">
        <v>32152066327</v>
      </c>
      <c r="F11" s="72">
        <f>SUM(F7:F10)</f>
        <v>0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8" t="s">
        <v>255</v>
      </c>
    </row>
    <row r="2" spans="1:2" ht="13.5" x14ac:dyDescent="0.15">
      <c r="A2" s="1" t="s">
        <v>37</v>
      </c>
    </row>
    <row r="3" spans="1:2" ht="13.5" x14ac:dyDescent="0.15">
      <c r="A3" s="1" t="s">
        <v>38</v>
      </c>
    </row>
    <row r="4" spans="1:2" ht="13.5" x14ac:dyDescent="0.15">
      <c r="B4" s="4" t="s">
        <v>189</v>
      </c>
    </row>
    <row r="5" spans="1:2" ht="22.5" customHeight="1" x14ac:dyDescent="0.15">
      <c r="A5" s="10" t="s">
        <v>79</v>
      </c>
      <c r="B5" s="10" t="s">
        <v>182</v>
      </c>
    </row>
    <row r="6" spans="1:2" ht="18" customHeight="1" x14ac:dyDescent="0.15">
      <c r="A6" s="74" t="s">
        <v>256</v>
      </c>
      <c r="B6" s="22">
        <v>543155471</v>
      </c>
    </row>
    <row r="7" spans="1:2" ht="18" customHeight="1" x14ac:dyDescent="0.15">
      <c r="A7" s="74"/>
      <c r="B7" s="22"/>
    </row>
    <row r="8" spans="1:2" ht="18" customHeight="1" x14ac:dyDescent="0.15">
      <c r="A8" s="13" t="s">
        <v>25</v>
      </c>
      <c r="B8" s="17">
        <f>SUM(B6:B7)</f>
        <v>543155471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I4" sqref="I4"/>
    </sheetView>
  </sheetViews>
  <sheetFormatPr defaultColWidth="8.875" defaultRowHeight="11.25" x14ac:dyDescent="0.15"/>
  <cols>
    <col min="1" max="1" width="16.25" style="6" bestFit="1" customWidth="1"/>
    <col min="2" max="11" width="15.875" style="6" customWidth="1"/>
    <col min="12" max="16384" width="8.875" style="6"/>
  </cols>
  <sheetData>
    <row r="1" spans="1:10" ht="21" x14ac:dyDescent="0.1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26</v>
      </c>
    </row>
    <row r="3" spans="1:10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4" t="s">
        <v>3</v>
      </c>
    </row>
    <row r="5" spans="1:10" ht="22.5" x14ac:dyDescent="0.15">
      <c r="A5" s="5" t="s">
        <v>4</v>
      </c>
      <c r="B5" s="2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25</v>
      </c>
    </row>
    <row r="6" spans="1:10" x14ac:dyDescent="0.15">
      <c r="A6" s="7" t="s">
        <v>12</v>
      </c>
      <c r="B6" s="3">
        <v>35511847891</v>
      </c>
      <c r="C6" s="3">
        <v>49041790991</v>
      </c>
      <c r="D6" s="3">
        <v>3053237742</v>
      </c>
      <c r="E6" s="3">
        <v>8978542069</v>
      </c>
      <c r="F6" s="3">
        <v>221809824</v>
      </c>
      <c r="G6" s="3">
        <v>604659135</v>
      </c>
      <c r="H6" s="3">
        <v>15503792757</v>
      </c>
      <c r="I6" s="3">
        <v>29939012</v>
      </c>
      <c r="J6" s="3">
        <v>112945619421</v>
      </c>
    </row>
    <row r="7" spans="1:10" x14ac:dyDescent="0.15">
      <c r="A7" s="7" t="s">
        <v>13</v>
      </c>
      <c r="B7" s="3">
        <v>21165575177</v>
      </c>
      <c r="C7" s="3">
        <v>36643100700</v>
      </c>
      <c r="D7" s="3">
        <v>1960266612</v>
      </c>
      <c r="E7" s="3">
        <v>3075708315</v>
      </c>
      <c r="F7" s="3">
        <v>212333838</v>
      </c>
      <c r="G7" s="3">
        <v>480335193</v>
      </c>
      <c r="H7" s="3">
        <v>10853949227</v>
      </c>
      <c r="I7" s="3">
        <v>29939012</v>
      </c>
      <c r="J7" s="3">
        <v>74421208074</v>
      </c>
    </row>
    <row r="8" spans="1:10" x14ac:dyDescent="0.15">
      <c r="A8" s="7" t="s">
        <v>15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  <c r="I8" s="3" t="s">
        <v>14</v>
      </c>
      <c r="J8" s="3" t="s">
        <v>14</v>
      </c>
    </row>
    <row r="9" spans="1:10" x14ac:dyDescent="0.15">
      <c r="A9" s="7" t="s">
        <v>16</v>
      </c>
      <c r="B9" s="3">
        <v>13393760783</v>
      </c>
      <c r="C9" s="3">
        <v>11728815094</v>
      </c>
      <c r="D9" s="3">
        <v>1044980527</v>
      </c>
      <c r="E9" s="3">
        <v>4088872051</v>
      </c>
      <c r="F9" s="3">
        <v>9475986</v>
      </c>
      <c r="G9" s="3">
        <v>36382086</v>
      </c>
      <c r="H9" s="3">
        <v>4640900432</v>
      </c>
      <c r="I9" s="3" t="s">
        <v>14</v>
      </c>
      <c r="J9" s="3">
        <v>34943186959</v>
      </c>
    </row>
    <row r="10" spans="1:10" x14ac:dyDescent="0.15">
      <c r="A10" s="7" t="s">
        <v>17</v>
      </c>
      <c r="B10" s="3">
        <v>554160331</v>
      </c>
      <c r="C10" s="3">
        <v>468270907</v>
      </c>
      <c r="D10" s="3">
        <v>47130403</v>
      </c>
      <c r="E10" s="3">
        <v>1665965605</v>
      </c>
      <c r="F10" s="3" t="s">
        <v>14</v>
      </c>
      <c r="G10" s="3">
        <v>85774856</v>
      </c>
      <c r="H10" s="3">
        <v>3001778</v>
      </c>
      <c r="I10" s="3" t="s">
        <v>14</v>
      </c>
      <c r="J10" s="3">
        <v>2824303880</v>
      </c>
    </row>
    <row r="11" spans="1:10" x14ac:dyDescent="0.15">
      <c r="A11" s="7" t="s">
        <v>18</v>
      </c>
      <c r="B11" s="3" t="s">
        <v>14</v>
      </c>
      <c r="C11" s="3" t="s">
        <v>14</v>
      </c>
      <c r="D11" s="3" t="s">
        <v>14</v>
      </c>
      <c r="E11" s="3" t="s">
        <v>14</v>
      </c>
      <c r="F11" s="3" t="s">
        <v>14</v>
      </c>
      <c r="G11" s="3" t="s">
        <v>14</v>
      </c>
      <c r="H11" s="3" t="s">
        <v>14</v>
      </c>
      <c r="I11" s="3" t="s">
        <v>14</v>
      </c>
      <c r="J11" s="3" t="s">
        <v>14</v>
      </c>
    </row>
    <row r="12" spans="1:10" x14ac:dyDescent="0.15">
      <c r="A12" s="7" t="s">
        <v>19</v>
      </c>
      <c r="B12" s="3" t="s">
        <v>14</v>
      </c>
      <c r="C12" s="3" t="s">
        <v>14</v>
      </c>
      <c r="D12" s="3" t="s">
        <v>14</v>
      </c>
      <c r="E12" s="3" t="s">
        <v>14</v>
      </c>
      <c r="F12" s="3" t="s">
        <v>14</v>
      </c>
      <c r="G12" s="3" t="s">
        <v>14</v>
      </c>
      <c r="H12" s="3" t="s">
        <v>14</v>
      </c>
      <c r="I12" s="3" t="s">
        <v>14</v>
      </c>
      <c r="J12" s="3" t="s">
        <v>14</v>
      </c>
    </row>
    <row r="13" spans="1:10" x14ac:dyDescent="0.15">
      <c r="A13" s="7" t="s">
        <v>20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  <c r="I13" s="3" t="s">
        <v>14</v>
      </c>
      <c r="J13" s="3" t="s">
        <v>14</v>
      </c>
    </row>
    <row r="14" spans="1:10" x14ac:dyDescent="0.15">
      <c r="A14" s="7" t="s">
        <v>21</v>
      </c>
      <c r="B14" s="3" t="s">
        <v>14</v>
      </c>
      <c r="C14" s="3" t="s">
        <v>14</v>
      </c>
      <c r="D14" s="3" t="s">
        <v>14</v>
      </c>
      <c r="E14" s="3">
        <v>175348</v>
      </c>
      <c r="F14" s="3" t="s">
        <v>14</v>
      </c>
      <c r="G14" s="3" t="s">
        <v>14</v>
      </c>
      <c r="H14" s="3" t="s">
        <v>14</v>
      </c>
      <c r="I14" s="3" t="s">
        <v>14</v>
      </c>
      <c r="J14" s="3">
        <v>175348</v>
      </c>
    </row>
    <row r="15" spans="1:10" x14ac:dyDescent="0.15">
      <c r="A15" s="7" t="s">
        <v>22</v>
      </c>
      <c r="B15" s="3">
        <v>398351600</v>
      </c>
      <c r="C15" s="3">
        <v>201604290</v>
      </c>
      <c r="D15" s="3">
        <v>860200</v>
      </c>
      <c r="E15" s="3">
        <v>147820750</v>
      </c>
      <c r="F15" s="3" t="s">
        <v>14</v>
      </c>
      <c r="G15" s="3">
        <v>2167000</v>
      </c>
      <c r="H15" s="3">
        <v>5941320</v>
      </c>
      <c r="I15" s="3" t="s">
        <v>14</v>
      </c>
      <c r="J15" s="3">
        <v>756745160</v>
      </c>
    </row>
    <row r="16" spans="1:10" x14ac:dyDescent="0.15">
      <c r="A16" s="7" t="s">
        <v>23</v>
      </c>
      <c r="B16" s="3">
        <v>24390051473</v>
      </c>
      <c r="C16" s="3" t="s">
        <v>14</v>
      </c>
      <c r="D16" s="3" t="s">
        <v>14</v>
      </c>
      <c r="E16" s="3">
        <v>268801166</v>
      </c>
      <c r="F16" s="3" t="s">
        <v>14</v>
      </c>
      <c r="G16" s="3" t="s">
        <v>14</v>
      </c>
      <c r="H16" s="3" t="s">
        <v>14</v>
      </c>
      <c r="I16" s="3" t="s">
        <v>14</v>
      </c>
      <c r="J16" s="3">
        <v>24658852639</v>
      </c>
    </row>
    <row r="17" spans="1:10" x14ac:dyDescent="0.15">
      <c r="A17" s="7" t="s">
        <v>13</v>
      </c>
      <c r="B17" s="3">
        <v>19457649910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3" t="s">
        <v>14</v>
      </c>
      <c r="I17" s="3" t="s">
        <v>14</v>
      </c>
      <c r="J17" s="3">
        <v>19457649910</v>
      </c>
    </row>
    <row r="18" spans="1:10" x14ac:dyDescent="0.15">
      <c r="A18" s="7" t="s">
        <v>16</v>
      </c>
      <c r="B18" s="3">
        <v>49747908</v>
      </c>
      <c r="C18" s="3" t="s">
        <v>14</v>
      </c>
      <c r="D18" s="3" t="s">
        <v>14</v>
      </c>
      <c r="E18" s="3">
        <v>268801166</v>
      </c>
      <c r="F18" s="3" t="s">
        <v>14</v>
      </c>
      <c r="G18" s="3" t="s">
        <v>14</v>
      </c>
      <c r="H18" s="3" t="s">
        <v>14</v>
      </c>
      <c r="I18" s="3" t="s">
        <v>14</v>
      </c>
      <c r="J18" s="3">
        <v>318549074</v>
      </c>
    </row>
    <row r="19" spans="1:10" x14ac:dyDescent="0.15">
      <c r="A19" s="7" t="s">
        <v>17</v>
      </c>
      <c r="B19" s="3">
        <v>4751017314</v>
      </c>
      <c r="C19" s="3" t="s">
        <v>14</v>
      </c>
      <c r="D19" s="3" t="s">
        <v>14</v>
      </c>
      <c r="E19" s="3" t="s">
        <v>14</v>
      </c>
      <c r="F19" s="3" t="s">
        <v>14</v>
      </c>
      <c r="G19" s="3" t="s">
        <v>14</v>
      </c>
      <c r="H19" s="3" t="s">
        <v>14</v>
      </c>
      <c r="I19" s="3" t="s">
        <v>14</v>
      </c>
      <c r="J19" s="3">
        <v>4751017314</v>
      </c>
    </row>
    <row r="20" spans="1:10" x14ac:dyDescent="0.15">
      <c r="A20" s="7" t="s">
        <v>21</v>
      </c>
      <c r="B20" s="3">
        <v>1</v>
      </c>
      <c r="C20" s="3" t="s">
        <v>14</v>
      </c>
      <c r="D20" s="3" t="s">
        <v>14</v>
      </c>
      <c r="E20" s="3" t="s">
        <v>14</v>
      </c>
      <c r="F20" s="3" t="s">
        <v>14</v>
      </c>
      <c r="G20" s="3" t="s">
        <v>14</v>
      </c>
      <c r="H20" s="3" t="s">
        <v>14</v>
      </c>
      <c r="I20" s="3" t="s">
        <v>14</v>
      </c>
      <c r="J20" s="3">
        <v>1</v>
      </c>
    </row>
    <row r="21" spans="1:10" x14ac:dyDescent="0.15">
      <c r="A21" s="7" t="s">
        <v>22</v>
      </c>
      <c r="B21" s="3">
        <v>131636340</v>
      </c>
      <c r="C21" s="3" t="s">
        <v>14</v>
      </c>
      <c r="D21" s="3" t="s">
        <v>14</v>
      </c>
      <c r="E21" s="3" t="s">
        <v>14</v>
      </c>
      <c r="F21" s="3" t="s">
        <v>14</v>
      </c>
      <c r="G21" s="3" t="s">
        <v>14</v>
      </c>
      <c r="H21" s="3" t="s">
        <v>14</v>
      </c>
      <c r="I21" s="3" t="s">
        <v>14</v>
      </c>
      <c r="J21" s="3">
        <v>131636340</v>
      </c>
    </row>
    <row r="22" spans="1:10" x14ac:dyDescent="0.15">
      <c r="A22" s="7" t="s">
        <v>24</v>
      </c>
      <c r="B22" s="3">
        <v>21</v>
      </c>
      <c r="C22" s="3">
        <v>358891515</v>
      </c>
      <c r="D22" s="3">
        <v>13118809</v>
      </c>
      <c r="E22" s="3">
        <v>8946149</v>
      </c>
      <c r="F22" s="3">
        <v>1</v>
      </c>
      <c r="G22" s="3">
        <v>11434797</v>
      </c>
      <c r="H22" s="3">
        <v>27212656</v>
      </c>
      <c r="I22" s="3" t="s">
        <v>14</v>
      </c>
      <c r="J22" s="3">
        <v>419603948</v>
      </c>
    </row>
    <row r="23" spans="1:10" x14ac:dyDescent="0.15">
      <c r="A23" s="7" t="s">
        <v>25</v>
      </c>
      <c r="B23" s="3">
        <v>59901899385</v>
      </c>
      <c r="C23" s="3">
        <v>49400682506</v>
      </c>
      <c r="D23" s="3">
        <v>3066356551</v>
      </c>
      <c r="E23" s="3">
        <v>9256289384</v>
      </c>
      <c r="F23" s="3">
        <v>221809825</v>
      </c>
      <c r="G23" s="3">
        <v>616093932</v>
      </c>
      <c r="H23" s="3">
        <v>15531005413</v>
      </c>
      <c r="I23" s="3">
        <v>29939012</v>
      </c>
      <c r="J23" s="3">
        <v>138024076008</v>
      </c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7" zoomScaleNormal="100" workbookViewId="0">
      <selection activeCell="A11" sqref="A11"/>
    </sheetView>
  </sheetViews>
  <sheetFormatPr defaultColWidth="8.875" defaultRowHeight="11.25" x14ac:dyDescent="0.15"/>
  <cols>
    <col min="1" max="1" width="51.5" style="6" customWidth="1"/>
    <col min="2" max="7" width="15.375" style="6" customWidth="1"/>
    <col min="8" max="8" width="17.75" style="6" customWidth="1"/>
    <col min="9" max="9" width="15.375" style="6" customWidth="1"/>
    <col min="10" max="10" width="18.875" style="6" customWidth="1"/>
    <col min="11" max="11" width="17.25" style="6" customWidth="1"/>
    <col min="12" max="16384" width="8.875" style="6"/>
  </cols>
  <sheetData>
    <row r="1" spans="1:11" ht="21" x14ac:dyDescent="0.2">
      <c r="A1" s="8" t="s">
        <v>36</v>
      </c>
    </row>
    <row r="2" spans="1:11" ht="13.5" x14ac:dyDescent="0.15">
      <c r="A2" s="1" t="s">
        <v>37</v>
      </c>
    </row>
    <row r="3" spans="1:11" ht="13.5" x14ac:dyDescent="0.15">
      <c r="A3" s="1" t="s">
        <v>38</v>
      </c>
    </row>
    <row r="4" spans="1:11" x14ac:dyDescent="0.15">
      <c r="A4" s="6" t="s">
        <v>39</v>
      </c>
    </row>
    <row r="5" spans="1:11" ht="13.5" x14ac:dyDescent="0.15">
      <c r="A5" s="9" t="s">
        <v>40</v>
      </c>
      <c r="G5" s="4" t="s">
        <v>41</v>
      </c>
      <c r="H5" s="4"/>
    </row>
    <row r="6" spans="1:11" ht="37.5" customHeight="1" x14ac:dyDescent="0.15">
      <c r="A6" s="10" t="s">
        <v>42</v>
      </c>
      <c r="B6" s="11" t="s">
        <v>43</v>
      </c>
      <c r="C6" s="11" t="s">
        <v>44</v>
      </c>
      <c r="D6" s="11" t="s">
        <v>45</v>
      </c>
      <c r="E6" s="11" t="s">
        <v>46</v>
      </c>
      <c r="F6" s="11" t="s">
        <v>47</v>
      </c>
      <c r="G6" s="11" t="s">
        <v>48</v>
      </c>
      <c r="H6" s="11" t="s">
        <v>49</v>
      </c>
    </row>
    <row r="7" spans="1:11" ht="18" customHeight="1" x14ac:dyDescent="0.15">
      <c r="A7" s="7"/>
      <c r="B7" s="12"/>
      <c r="C7" s="12"/>
      <c r="D7" s="12"/>
      <c r="E7" s="12"/>
      <c r="F7" s="12">
        <f>E7*B7</f>
        <v>0</v>
      </c>
      <c r="G7" s="12">
        <f>D7-F7</f>
        <v>0</v>
      </c>
      <c r="H7" s="12"/>
    </row>
    <row r="8" spans="1:11" ht="18" customHeight="1" x14ac:dyDescent="0.15">
      <c r="A8" s="13" t="s">
        <v>25</v>
      </c>
      <c r="B8" s="14"/>
      <c r="C8" s="14"/>
      <c r="D8" s="15">
        <f>SUM(D7)</f>
        <v>0</v>
      </c>
      <c r="E8" s="16"/>
      <c r="F8" s="15">
        <v>0</v>
      </c>
      <c r="G8" s="15">
        <v>0</v>
      </c>
      <c r="H8" s="15">
        <f>SUM(H7)</f>
        <v>0</v>
      </c>
    </row>
    <row r="10" spans="1:11" ht="13.5" x14ac:dyDescent="0.15">
      <c r="A10" s="9" t="s">
        <v>50</v>
      </c>
      <c r="I10" s="4" t="s">
        <v>41</v>
      </c>
      <c r="J10" s="4"/>
    </row>
    <row r="11" spans="1:11" ht="37.5" customHeight="1" x14ac:dyDescent="0.15">
      <c r="A11" s="10" t="s">
        <v>51</v>
      </c>
      <c r="B11" s="11" t="s">
        <v>52</v>
      </c>
      <c r="C11" s="11" t="s">
        <v>53</v>
      </c>
      <c r="D11" s="11" t="s">
        <v>54</v>
      </c>
      <c r="E11" s="11" t="s">
        <v>55</v>
      </c>
      <c r="F11" s="11" t="s">
        <v>56</v>
      </c>
      <c r="G11" s="11" t="s">
        <v>57</v>
      </c>
      <c r="H11" s="11" t="s">
        <v>58</v>
      </c>
      <c r="I11" s="11" t="s">
        <v>59</v>
      </c>
      <c r="J11" s="11" t="s">
        <v>49</v>
      </c>
    </row>
    <row r="12" spans="1:11" ht="18" customHeight="1" x14ac:dyDescent="0.15">
      <c r="A12" s="7" t="s">
        <v>60</v>
      </c>
      <c r="B12" s="17">
        <v>24800000</v>
      </c>
      <c r="C12" s="17">
        <v>104814900</v>
      </c>
      <c r="D12" s="17">
        <v>17070445</v>
      </c>
      <c r="E12" s="17">
        <f>C12-D12</f>
        <v>87744455</v>
      </c>
      <c r="F12" s="17">
        <v>50000000</v>
      </c>
      <c r="G12" s="18">
        <f>IFERROR(B12/F12,"")</f>
        <v>0.496</v>
      </c>
      <c r="H12" s="17">
        <f>E12*G12</f>
        <v>43521249.68</v>
      </c>
      <c r="I12" s="17">
        <f>IF(H12&gt;0,IF((H12/B12)&gt;0.7,0,B12-H12),B12)</f>
        <v>0</v>
      </c>
      <c r="J12" s="17">
        <v>24800</v>
      </c>
    </row>
    <row r="13" spans="1:11" ht="18" customHeight="1" x14ac:dyDescent="0.15">
      <c r="A13" s="7" t="s">
        <v>61</v>
      </c>
      <c r="B13" s="17">
        <v>322122235</v>
      </c>
      <c r="C13" s="17">
        <v>65981954651</v>
      </c>
      <c r="D13" s="17">
        <v>61126732778</v>
      </c>
      <c r="E13" s="17">
        <f>C13-D13</f>
        <v>4855221873</v>
      </c>
      <c r="F13" s="17">
        <v>3809396030</v>
      </c>
      <c r="G13" s="18">
        <f>IFERROR(B13/F13,"")</f>
        <v>8.4559923007007487E-2</v>
      </c>
      <c r="H13" s="17">
        <f>E13*G13</f>
        <v>410557187.76281869</v>
      </c>
      <c r="I13" s="17">
        <f>IF(H13&gt;0,IF((H13/B13)&gt;0.7,0,B13-H13),B13)</f>
        <v>0</v>
      </c>
      <c r="J13" s="17">
        <v>322122</v>
      </c>
    </row>
    <row r="14" spans="1:11" ht="18" customHeight="1" x14ac:dyDescent="0.15">
      <c r="A14" s="13" t="s">
        <v>25</v>
      </c>
      <c r="B14" s="17">
        <f>SUM(B12:B13)</f>
        <v>346922235</v>
      </c>
      <c r="C14" s="17">
        <f>SUM(C12:C13)</f>
        <v>66086769551</v>
      </c>
      <c r="D14" s="17">
        <f>SUM(D12:D13)</f>
        <v>61143803223</v>
      </c>
      <c r="E14" s="17">
        <f>SUM(E12:E13)</f>
        <v>4942966328</v>
      </c>
      <c r="F14" s="17">
        <f>SUM(F12:F13)</f>
        <v>3859396030</v>
      </c>
      <c r="G14" s="19"/>
      <c r="H14" s="17">
        <f>SUM(H12:H13)</f>
        <v>454078437.4428187</v>
      </c>
      <c r="I14" s="17">
        <f>SUM(I12:I13)</f>
        <v>0</v>
      </c>
      <c r="J14" s="17">
        <f>SUM(J12:J13)</f>
        <v>346922</v>
      </c>
    </row>
    <row r="16" spans="1:11" ht="13.5" x14ac:dyDescent="0.15">
      <c r="A16" s="9" t="s">
        <v>62</v>
      </c>
      <c r="J16" s="4" t="s">
        <v>41</v>
      </c>
      <c r="K16" s="4"/>
    </row>
    <row r="17" spans="1:11" ht="37.5" customHeight="1" x14ac:dyDescent="0.15">
      <c r="A17" s="10" t="s">
        <v>51</v>
      </c>
      <c r="B17" s="11" t="s">
        <v>63</v>
      </c>
      <c r="C17" s="11" t="s">
        <v>53</v>
      </c>
      <c r="D17" s="11" t="s">
        <v>54</v>
      </c>
      <c r="E17" s="11" t="s">
        <v>55</v>
      </c>
      <c r="F17" s="11" t="s">
        <v>56</v>
      </c>
      <c r="G17" s="11" t="s">
        <v>57</v>
      </c>
      <c r="H17" s="11" t="s">
        <v>58</v>
      </c>
      <c r="I17" s="11" t="s">
        <v>64</v>
      </c>
      <c r="J17" s="11" t="s">
        <v>65</v>
      </c>
      <c r="K17" s="11" t="s">
        <v>49</v>
      </c>
    </row>
    <row r="18" spans="1:11" ht="18" customHeight="1" x14ac:dyDescent="0.15">
      <c r="A18" s="7" t="s">
        <v>66</v>
      </c>
      <c r="B18" s="17">
        <v>20000000</v>
      </c>
      <c r="C18" s="17">
        <v>108623356</v>
      </c>
      <c r="D18" s="17">
        <v>5120862</v>
      </c>
      <c r="E18" s="17">
        <f t="shared" ref="E18:E29" si="0">C18-D18</f>
        <v>103502494</v>
      </c>
      <c r="F18" s="17">
        <v>96500000</v>
      </c>
      <c r="G18" s="20">
        <f>IF(F18&lt;&gt;0,B18/F18,0)</f>
        <v>0.20725388601036268</v>
      </c>
      <c r="H18" s="17">
        <f>E18*G18</f>
        <v>21451294.093264248</v>
      </c>
      <c r="I18" s="17">
        <f>IF(H18&gt;0,IF((H18/B18)&gt;0.7,0,B18-H18),B18)</f>
        <v>0</v>
      </c>
      <c r="J18" s="17">
        <f>B18-I18</f>
        <v>20000000</v>
      </c>
      <c r="K18" s="17">
        <v>20000</v>
      </c>
    </row>
    <row r="19" spans="1:11" ht="18" customHeight="1" x14ac:dyDescent="0.15">
      <c r="A19" s="7" t="s">
        <v>67</v>
      </c>
      <c r="B19" s="17">
        <v>300000</v>
      </c>
      <c r="C19" s="17">
        <v>43952989473</v>
      </c>
      <c r="D19" s="17">
        <f>8214017755+19791316813</f>
        <v>28005334568</v>
      </c>
      <c r="E19" s="17">
        <f t="shared" si="0"/>
        <v>15947654905</v>
      </c>
      <c r="F19" s="17">
        <v>137000000</v>
      </c>
      <c r="G19" s="20">
        <f t="shared" ref="G19:G29" si="1">IF(F19&lt;&gt;0,B19/F19,0)</f>
        <v>2.1897810218978104E-3</v>
      </c>
      <c r="H19" s="17">
        <f t="shared" ref="H19:H29" si="2">E19*G19</f>
        <v>34921872.054744527</v>
      </c>
      <c r="I19" s="17">
        <f t="shared" ref="I19:I29" si="3">IF(H19&gt;0,IF((H19/B19)&gt;0.7,0,B19-H19),B19)</f>
        <v>0</v>
      </c>
      <c r="J19" s="17">
        <f t="shared" ref="J19:J29" si="4">B19-I19</f>
        <v>300000</v>
      </c>
      <c r="K19" s="17">
        <v>300</v>
      </c>
    </row>
    <row r="20" spans="1:11" ht="18" customHeight="1" x14ac:dyDescent="0.15">
      <c r="A20" s="7" t="s">
        <v>68</v>
      </c>
      <c r="B20" s="17">
        <v>57630</v>
      </c>
      <c r="C20" s="17">
        <v>9527581</v>
      </c>
      <c r="D20" s="17">
        <v>362070</v>
      </c>
      <c r="E20" s="17">
        <f t="shared" si="0"/>
        <v>9165511</v>
      </c>
      <c r="F20" s="17">
        <v>5650000</v>
      </c>
      <c r="G20" s="20">
        <f t="shared" si="1"/>
        <v>1.0200000000000001E-2</v>
      </c>
      <c r="H20" s="17">
        <f t="shared" si="2"/>
        <v>93488.212200000009</v>
      </c>
      <c r="I20" s="17">
        <f t="shared" si="3"/>
        <v>0</v>
      </c>
      <c r="J20" s="17">
        <f t="shared" si="4"/>
        <v>57630</v>
      </c>
      <c r="K20" s="17">
        <v>58</v>
      </c>
    </row>
    <row r="21" spans="1:11" ht="18" customHeight="1" x14ac:dyDescent="0.15">
      <c r="A21" s="7" t="s">
        <v>69</v>
      </c>
      <c r="B21" s="17">
        <v>64106700</v>
      </c>
      <c r="C21" s="17">
        <v>42055122963</v>
      </c>
      <c r="D21" s="17">
        <v>9269173511</v>
      </c>
      <c r="E21" s="17">
        <f t="shared" si="0"/>
        <v>32785949452</v>
      </c>
      <c r="F21" s="17">
        <v>984975000</v>
      </c>
      <c r="G21" s="20">
        <f t="shared" si="1"/>
        <v>6.5084596055737451E-2</v>
      </c>
      <c r="H21" s="17">
        <f t="shared" si="2"/>
        <v>2133860276.3872466</v>
      </c>
      <c r="I21" s="17">
        <f t="shared" si="3"/>
        <v>0</v>
      </c>
      <c r="J21" s="17">
        <f t="shared" si="4"/>
        <v>64106700</v>
      </c>
      <c r="K21" s="17">
        <v>64107</v>
      </c>
    </row>
    <row r="22" spans="1:11" ht="18" customHeight="1" x14ac:dyDescent="0.15">
      <c r="A22" s="7" t="s">
        <v>70</v>
      </c>
      <c r="B22" s="17">
        <v>170000</v>
      </c>
      <c r="C22" s="17">
        <v>294123080</v>
      </c>
      <c r="D22" s="17">
        <v>7938722</v>
      </c>
      <c r="E22" s="17">
        <f t="shared" si="0"/>
        <v>286184358</v>
      </c>
      <c r="F22" s="17">
        <v>100000000</v>
      </c>
      <c r="G22" s="20">
        <f t="shared" si="1"/>
        <v>1.6999999999999999E-3</v>
      </c>
      <c r="H22" s="17">
        <f t="shared" si="2"/>
        <v>486513.40859999997</v>
      </c>
      <c r="I22" s="17">
        <f t="shared" si="3"/>
        <v>0</v>
      </c>
      <c r="J22" s="17">
        <f t="shared" si="4"/>
        <v>170000</v>
      </c>
      <c r="K22" s="17">
        <v>170</v>
      </c>
    </row>
    <row r="23" spans="1:11" ht="18" customHeight="1" x14ac:dyDescent="0.15">
      <c r="A23" s="7" t="s">
        <v>71</v>
      </c>
      <c r="B23" s="17">
        <v>840000</v>
      </c>
      <c r="C23" s="17">
        <v>1773428333</v>
      </c>
      <c r="D23" s="17">
        <v>100101720</v>
      </c>
      <c r="E23" s="17">
        <f t="shared" si="0"/>
        <v>1673326613</v>
      </c>
      <c r="F23" s="17">
        <v>422000000</v>
      </c>
      <c r="G23" s="20">
        <f t="shared" si="1"/>
        <v>1.9905213270142181E-3</v>
      </c>
      <c r="H23" s="17">
        <f t="shared" si="2"/>
        <v>3330792.3102369672</v>
      </c>
      <c r="I23" s="17">
        <f t="shared" si="3"/>
        <v>0</v>
      </c>
      <c r="J23" s="17">
        <f t="shared" si="4"/>
        <v>840000</v>
      </c>
      <c r="K23" s="17">
        <v>840</v>
      </c>
    </row>
    <row r="24" spans="1:11" ht="18" customHeight="1" x14ac:dyDescent="0.15">
      <c r="A24" s="7" t="s">
        <v>72</v>
      </c>
      <c r="B24" s="17">
        <v>2390000</v>
      </c>
      <c r="C24" s="17">
        <v>2131541418</v>
      </c>
      <c r="D24" s="17">
        <v>6421993</v>
      </c>
      <c r="E24" s="17">
        <f t="shared" si="0"/>
        <v>2125119425</v>
      </c>
      <c r="F24" s="17">
        <v>1925810000</v>
      </c>
      <c r="G24" s="20">
        <f t="shared" si="1"/>
        <v>1.2410362392967116E-3</v>
      </c>
      <c r="H24" s="17">
        <f t="shared" si="2"/>
        <v>2637350.2192583904</v>
      </c>
      <c r="I24" s="17">
        <f t="shared" si="3"/>
        <v>0</v>
      </c>
      <c r="J24" s="17">
        <f t="shared" si="4"/>
        <v>2390000</v>
      </c>
      <c r="K24" s="17">
        <v>2390</v>
      </c>
    </row>
    <row r="25" spans="1:11" ht="18" customHeight="1" x14ac:dyDescent="0.15">
      <c r="A25" s="7" t="s">
        <v>73</v>
      </c>
      <c r="B25" s="17">
        <v>883000</v>
      </c>
      <c r="C25" s="17">
        <v>416280784</v>
      </c>
      <c r="D25" s="17">
        <v>5852060</v>
      </c>
      <c r="E25" s="17">
        <f t="shared" si="0"/>
        <v>410428724</v>
      </c>
      <c r="F25" s="17">
        <v>232141666</v>
      </c>
      <c r="G25" s="20">
        <f t="shared" si="1"/>
        <v>3.8037118248302739E-3</v>
      </c>
      <c r="H25" s="17">
        <f t="shared" si="2"/>
        <v>1561152.5907288007</v>
      </c>
      <c r="I25" s="17">
        <f t="shared" si="3"/>
        <v>0</v>
      </c>
      <c r="J25" s="17">
        <f t="shared" si="4"/>
        <v>883000</v>
      </c>
      <c r="K25" s="17">
        <v>883</v>
      </c>
    </row>
    <row r="26" spans="1:11" ht="18" customHeight="1" x14ac:dyDescent="0.15">
      <c r="A26" s="7" t="s">
        <v>74</v>
      </c>
      <c r="B26" s="17">
        <v>28000000</v>
      </c>
      <c r="C26" s="17">
        <v>48893417</v>
      </c>
      <c r="D26" s="17">
        <v>23411656</v>
      </c>
      <c r="E26" s="17">
        <f t="shared" si="0"/>
        <v>25481761</v>
      </c>
      <c r="F26" s="17">
        <v>14538000000</v>
      </c>
      <c r="G26" s="20">
        <f t="shared" si="1"/>
        <v>1.925987068372541E-3</v>
      </c>
      <c r="H26" s="17">
        <f t="shared" si="2"/>
        <v>49077.542165359751</v>
      </c>
      <c r="I26" s="17">
        <f t="shared" si="3"/>
        <v>27950922.457834639</v>
      </c>
      <c r="J26" s="17">
        <f t="shared" si="4"/>
        <v>49077.542165361345</v>
      </c>
      <c r="K26" s="17">
        <v>28000</v>
      </c>
    </row>
    <row r="27" spans="1:11" ht="18" customHeight="1" x14ac:dyDescent="0.15">
      <c r="A27" s="7" t="s">
        <v>75</v>
      </c>
      <c r="B27" s="17">
        <v>1000000</v>
      </c>
      <c r="C27" s="17">
        <v>69158912</v>
      </c>
      <c r="D27" s="17">
        <v>51691836</v>
      </c>
      <c r="E27" s="17">
        <f t="shared" si="0"/>
        <v>17467076</v>
      </c>
      <c r="F27" s="17">
        <v>40000000</v>
      </c>
      <c r="G27" s="20">
        <f t="shared" si="1"/>
        <v>2.5000000000000001E-2</v>
      </c>
      <c r="H27" s="17">
        <f t="shared" si="2"/>
        <v>436676.9</v>
      </c>
      <c r="I27" s="17">
        <f t="shared" si="3"/>
        <v>563323.1</v>
      </c>
      <c r="J27" s="17">
        <f t="shared" si="4"/>
        <v>436676.9</v>
      </c>
      <c r="K27" s="17">
        <v>1000</v>
      </c>
    </row>
    <row r="28" spans="1:11" ht="18" customHeight="1" x14ac:dyDescent="0.15">
      <c r="A28" s="7" t="s">
        <v>76</v>
      </c>
      <c r="B28" s="17">
        <v>500000</v>
      </c>
      <c r="C28" s="17">
        <v>953346177</v>
      </c>
      <c r="D28" s="17">
        <v>93235584</v>
      </c>
      <c r="E28" s="17">
        <f t="shared" si="0"/>
        <v>860110593</v>
      </c>
      <c r="F28" s="17">
        <v>24000000</v>
      </c>
      <c r="G28" s="20">
        <f t="shared" si="1"/>
        <v>2.0833333333333332E-2</v>
      </c>
      <c r="H28" s="17">
        <f t="shared" si="2"/>
        <v>17918970.6875</v>
      </c>
      <c r="I28" s="17">
        <f t="shared" si="3"/>
        <v>0</v>
      </c>
      <c r="J28" s="17">
        <f t="shared" si="4"/>
        <v>500000</v>
      </c>
      <c r="K28" s="17">
        <v>500</v>
      </c>
    </row>
    <row r="29" spans="1:11" ht="18" customHeight="1" x14ac:dyDescent="0.15">
      <c r="A29" s="7" t="s">
        <v>77</v>
      </c>
      <c r="B29" s="17">
        <v>8500000</v>
      </c>
      <c r="C29" s="17">
        <v>24556329000000</v>
      </c>
      <c r="D29" s="17">
        <v>24162382000000</v>
      </c>
      <c r="E29" s="17">
        <f t="shared" si="0"/>
        <v>393947000000</v>
      </c>
      <c r="F29" s="17">
        <v>16602000000</v>
      </c>
      <c r="G29" s="20">
        <f t="shared" si="1"/>
        <v>5.1198650764968073E-4</v>
      </c>
      <c r="H29" s="17">
        <f t="shared" si="2"/>
        <v>201695548.72906879</v>
      </c>
      <c r="I29" s="17">
        <f t="shared" si="3"/>
        <v>0</v>
      </c>
      <c r="J29" s="17">
        <f t="shared" si="4"/>
        <v>8500000</v>
      </c>
      <c r="K29" s="17">
        <v>8500</v>
      </c>
    </row>
    <row r="30" spans="1:11" ht="18" customHeight="1" x14ac:dyDescent="0.15">
      <c r="A30" s="13" t="s">
        <v>25</v>
      </c>
      <c r="B30" s="17">
        <f>SUM(B18:B29)</f>
        <v>126747330</v>
      </c>
      <c r="C30" s="17">
        <f>SUM(C18:C29)</f>
        <v>24648142035494</v>
      </c>
      <c r="D30" s="17">
        <f>SUM(D18:D29)</f>
        <v>24199950644582</v>
      </c>
      <c r="E30" s="17">
        <f>SUM(E18:E29)</f>
        <v>448191390912</v>
      </c>
      <c r="F30" s="17">
        <f>SUM(F18:F29)</f>
        <v>35108076666</v>
      </c>
      <c r="G30" s="19"/>
      <c r="H30" s="17">
        <f>SUM(H18:H29)</f>
        <v>2418443013.1350136</v>
      </c>
      <c r="I30" s="17">
        <f>SUM(I18:I29)</f>
        <v>28514245.55783464</v>
      </c>
      <c r="J30" s="17">
        <f>SUM(J18:J29)</f>
        <v>98233084.442165375</v>
      </c>
      <c r="K30" s="17">
        <f>SUM(K18:K29)</f>
        <v>126748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ColWidth="8.875" defaultRowHeight="11.25" x14ac:dyDescent="0.15"/>
  <cols>
    <col min="1" max="1" width="22.875" style="6" customWidth="1"/>
    <col min="2" max="7" width="19.875" style="6" customWidth="1"/>
    <col min="8" max="16384" width="8.875" style="6"/>
  </cols>
  <sheetData>
    <row r="1" spans="1:7" ht="21" x14ac:dyDescent="0.2">
      <c r="A1" s="8" t="s">
        <v>78</v>
      </c>
    </row>
    <row r="2" spans="1:7" ht="13.5" x14ac:dyDescent="0.15">
      <c r="A2" s="1" t="s">
        <v>37</v>
      </c>
    </row>
    <row r="3" spans="1:7" ht="13.5" x14ac:dyDescent="0.15">
      <c r="A3" s="1" t="s">
        <v>38</v>
      </c>
    </row>
    <row r="4" spans="1:7" ht="13.5" x14ac:dyDescent="0.15">
      <c r="A4" s="6" t="s">
        <v>39</v>
      </c>
      <c r="F4" s="4" t="s">
        <v>41</v>
      </c>
      <c r="G4" s="4"/>
    </row>
    <row r="5" spans="1:7" ht="22.5" customHeight="1" x14ac:dyDescent="0.15">
      <c r="A5" s="10" t="s">
        <v>79</v>
      </c>
      <c r="B5" s="10" t="s">
        <v>80</v>
      </c>
      <c r="C5" s="10" t="s">
        <v>81</v>
      </c>
      <c r="D5" s="10" t="s">
        <v>82</v>
      </c>
      <c r="E5" s="10" t="s">
        <v>83</v>
      </c>
      <c r="F5" s="11" t="s">
        <v>84</v>
      </c>
      <c r="G5" s="11" t="s">
        <v>85</v>
      </c>
    </row>
    <row r="6" spans="1:7" ht="18" customHeight="1" x14ac:dyDescent="0.15">
      <c r="A6" s="7" t="s">
        <v>86</v>
      </c>
      <c r="B6" s="17">
        <v>50000000</v>
      </c>
      <c r="C6" s="17">
        <v>0</v>
      </c>
      <c r="D6" s="17">
        <v>0</v>
      </c>
      <c r="E6" s="17">
        <v>0</v>
      </c>
      <c r="F6" s="17">
        <f>SUM(B6:E6)</f>
        <v>50000000</v>
      </c>
      <c r="G6" s="17">
        <f>B6/1000</f>
        <v>50000</v>
      </c>
    </row>
    <row r="7" spans="1:7" ht="18" customHeight="1" x14ac:dyDescent="0.15">
      <c r="A7" s="7" t="s">
        <v>87</v>
      </c>
      <c r="B7" s="17">
        <v>2784858000</v>
      </c>
      <c r="C7" s="17">
        <v>0</v>
      </c>
      <c r="D7" s="17">
        <v>0</v>
      </c>
      <c r="E7" s="17">
        <v>0</v>
      </c>
      <c r="F7" s="17">
        <f t="shared" ref="F7:F17" si="0">SUM(B7:E7)</f>
        <v>2784858000</v>
      </c>
      <c r="G7" s="17">
        <f t="shared" ref="G7:G17" si="1">B7/1000</f>
        <v>2784858</v>
      </c>
    </row>
    <row r="8" spans="1:7" ht="18" customHeight="1" x14ac:dyDescent="0.15">
      <c r="A8" s="7" t="s">
        <v>88</v>
      </c>
      <c r="B8" s="17">
        <v>794911947</v>
      </c>
      <c r="C8" s="17">
        <v>0</v>
      </c>
      <c r="D8" s="17">
        <v>0</v>
      </c>
      <c r="E8" s="17">
        <v>0</v>
      </c>
      <c r="F8" s="17">
        <f t="shared" si="0"/>
        <v>794911947</v>
      </c>
      <c r="G8" s="17">
        <f t="shared" si="1"/>
        <v>794911.94700000004</v>
      </c>
    </row>
    <row r="9" spans="1:7" ht="18" customHeight="1" x14ac:dyDescent="0.15">
      <c r="A9" s="7" t="s">
        <v>89</v>
      </c>
      <c r="B9" s="17">
        <v>751902000</v>
      </c>
      <c r="C9" s="17">
        <v>0</v>
      </c>
      <c r="D9" s="17">
        <v>0</v>
      </c>
      <c r="E9" s="17">
        <v>0</v>
      </c>
      <c r="F9" s="17">
        <f t="shared" si="0"/>
        <v>751902000</v>
      </c>
      <c r="G9" s="17">
        <f t="shared" si="1"/>
        <v>751902</v>
      </c>
    </row>
    <row r="10" spans="1:7" ht="18" customHeight="1" x14ac:dyDescent="0.15">
      <c r="A10" s="7" t="s">
        <v>90</v>
      </c>
      <c r="B10" s="17">
        <v>300058000</v>
      </c>
      <c r="C10" s="17">
        <v>0</v>
      </c>
      <c r="D10" s="17">
        <v>0</v>
      </c>
      <c r="E10" s="17">
        <v>0</v>
      </c>
      <c r="F10" s="17">
        <f t="shared" si="0"/>
        <v>300058000</v>
      </c>
      <c r="G10" s="17">
        <f t="shared" si="1"/>
        <v>300058</v>
      </c>
    </row>
    <row r="11" spans="1:7" ht="18" customHeight="1" x14ac:dyDescent="0.15">
      <c r="A11" s="7" t="s">
        <v>91</v>
      </c>
      <c r="B11" s="17">
        <v>127380000</v>
      </c>
      <c r="C11" s="17">
        <v>0</v>
      </c>
      <c r="D11" s="17">
        <v>0</v>
      </c>
      <c r="E11" s="17">
        <v>0</v>
      </c>
      <c r="F11" s="17">
        <f t="shared" si="0"/>
        <v>127380000</v>
      </c>
      <c r="G11" s="17">
        <f t="shared" si="1"/>
        <v>127380</v>
      </c>
    </row>
    <row r="12" spans="1:7" ht="18" customHeight="1" x14ac:dyDescent="0.15">
      <c r="A12" s="7" t="s">
        <v>92</v>
      </c>
      <c r="B12" s="17">
        <v>1126017000</v>
      </c>
      <c r="C12" s="17">
        <v>0</v>
      </c>
      <c r="D12" s="17">
        <v>0</v>
      </c>
      <c r="E12" s="17">
        <v>0</v>
      </c>
      <c r="F12" s="17">
        <f t="shared" si="0"/>
        <v>1126017000</v>
      </c>
      <c r="G12" s="17">
        <f t="shared" si="1"/>
        <v>1126017</v>
      </c>
    </row>
    <row r="13" spans="1:7" ht="18" customHeight="1" x14ac:dyDescent="0.15">
      <c r="A13" s="7" t="s">
        <v>93</v>
      </c>
      <c r="B13" s="17">
        <v>510189072</v>
      </c>
      <c r="C13" s="17">
        <v>0</v>
      </c>
      <c r="D13" s="17">
        <v>0</v>
      </c>
      <c r="E13" s="17">
        <v>0</v>
      </c>
      <c r="F13" s="17">
        <f t="shared" si="0"/>
        <v>510189072</v>
      </c>
      <c r="G13" s="17">
        <f t="shared" si="1"/>
        <v>510189.07199999999</v>
      </c>
    </row>
    <row r="14" spans="1:7" ht="18" customHeight="1" x14ac:dyDescent="0.15">
      <c r="A14" s="7" t="s">
        <v>94</v>
      </c>
      <c r="B14" s="17">
        <v>124600540</v>
      </c>
      <c r="C14" s="17">
        <v>0</v>
      </c>
      <c r="D14" s="17">
        <v>0</v>
      </c>
      <c r="E14" s="17">
        <v>0</v>
      </c>
      <c r="F14" s="17">
        <f t="shared" si="0"/>
        <v>124600540</v>
      </c>
      <c r="G14" s="17">
        <f t="shared" si="1"/>
        <v>124600.54</v>
      </c>
    </row>
    <row r="15" spans="1:7" ht="18" customHeight="1" x14ac:dyDescent="0.15">
      <c r="A15" s="7" t="s">
        <v>95</v>
      </c>
      <c r="B15" s="17">
        <v>1214248000</v>
      </c>
      <c r="C15" s="17">
        <v>0</v>
      </c>
      <c r="D15" s="17">
        <v>0</v>
      </c>
      <c r="E15" s="17">
        <v>0</v>
      </c>
      <c r="F15" s="17">
        <f t="shared" si="0"/>
        <v>1214248000</v>
      </c>
      <c r="G15" s="17">
        <f t="shared" si="1"/>
        <v>1214248</v>
      </c>
    </row>
    <row r="16" spans="1:7" ht="18" customHeight="1" x14ac:dyDescent="0.15">
      <c r="A16" s="7" t="s">
        <v>96</v>
      </c>
      <c r="B16" s="17">
        <v>1967000000</v>
      </c>
      <c r="C16" s="17">
        <v>0</v>
      </c>
      <c r="D16" s="17">
        <v>0</v>
      </c>
      <c r="E16" s="17">
        <v>0</v>
      </c>
      <c r="F16" s="17">
        <f t="shared" si="0"/>
        <v>1967000000</v>
      </c>
      <c r="G16" s="17">
        <f t="shared" si="1"/>
        <v>1967000</v>
      </c>
    </row>
    <row r="17" spans="1:7" ht="18" customHeight="1" x14ac:dyDescent="0.15">
      <c r="A17" s="7" t="s">
        <v>97</v>
      </c>
      <c r="B17" s="17">
        <v>37170000</v>
      </c>
      <c r="C17" s="17">
        <v>0</v>
      </c>
      <c r="D17" s="17">
        <v>0</v>
      </c>
      <c r="E17" s="17">
        <v>0</v>
      </c>
      <c r="F17" s="17">
        <f t="shared" si="0"/>
        <v>37170000</v>
      </c>
      <c r="G17" s="17">
        <f t="shared" si="1"/>
        <v>37170</v>
      </c>
    </row>
    <row r="18" spans="1:7" ht="18" customHeight="1" x14ac:dyDescent="0.15">
      <c r="A18" s="13" t="s">
        <v>25</v>
      </c>
      <c r="B18" s="17">
        <f>SUM(B6:B17)</f>
        <v>9788334559</v>
      </c>
      <c r="C18" s="17">
        <f t="shared" ref="C18:G18" si="2">SUM(C6:C17)</f>
        <v>0</v>
      </c>
      <c r="D18" s="17">
        <f t="shared" si="2"/>
        <v>0</v>
      </c>
      <c r="E18" s="17">
        <f t="shared" si="2"/>
        <v>0</v>
      </c>
      <c r="F18" s="17">
        <f t="shared" si="2"/>
        <v>9788334559</v>
      </c>
      <c r="G18" s="17">
        <f t="shared" si="2"/>
        <v>9788334.5590000004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A22" sqref="A22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4" width="8.875" style="6"/>
    <col min="5" max="5" width="8.875" style="6" hidden="1" customWidth="1"/>
    <col min="6" max="16384" width="8.875" style="6"/>
  </cols>
  <sheetData>
    <row r="1" spans="1:5" ht="21" x14ac:dyDescent="0.2">
      <c r="A1" s="8" t="s">
        <v>98</v>
      </c>
    </row>
    <row r="2" spans="1:5" ht="13.5" x14ac:dyDescent="0.15">
      <c r="A2" s="1" t="s">
        <v>37</v>
      </c>
    </row>
    <row r="3" spans="1:5" ht="13.5" x14ac:dyDescent="0.15">
      <c r="A3" s="1" t="s">
        <v>38</v>
      </c>
    </row>
    <row r="4" spans="1:5" ht="13.5" x14ac:dyDescent="0.15">
      <c r="A4" s="6" t="s">
        <v>39</v>
      </c>
      <c r="C4" s="4" t="s">
        <v>41</v>
      </c>
    </row>
    <row r="5" spans="1:5" ht="22.5" customHeight="1" x14ac:dyDescent="0.15">
      <c r="A5" s="10" t="s">
        <v>99</v>
      </c>
      <c r="B5" s="10" t="s">
        <v>100</v>
      </c>
      <c r="C5" s="10" t="s">
        <v>101</v>
      </c>
    </row>
    <row r="6" spans="1:5" ht="18" customHeight="1" x14ac:dyDescent="0.15">
      <c r="A6" s="21" t="s">
        <v>102</v>
      </c>
      <c r="B6" s="22"/>
      <c r="C6" s="22"/>
    </row>
    <row r="7" spans="1:5" ht="18" customHeight="1" x14ac:dyDescent="0.15">
      <c r="A7" s="23" t="s">
        <v>103</v>
      </c>
      <c r="B7" s="22">
        <v>0</v>
      </c>
      <c r="C7" s="17">
        <v>0</v>
      </c>
    </row>
    <row r="8" spans="1:5" ht="18" customHeight="1" thickBot="1" x14ac:dyDescent="0.2">
      <c r="A8" s="24" t="s">
        <v>104</v>
      </c>
      <c r="B8" s="25">
        <f>SUM(B7)</f>
        <v>0</v>
      </c>
      <c r="C8" s="25">
        <f>SUM(C7)</f>
        <v>0</v>
      </c>
    </row>
    <row r="9" spans="1:5" ht="18" customHeight="1" thickTop="1" x14ac:dyDescent="0.15">
      <c r="A9" s="21" t="s">
        <v>105</v>
      </c>
      <c r="B9" s="17"/>
      <c r="C9" s="17"/>
    </row>
    <row r="10" spans="1:5" ht="18" customHeight="1" x14ac:dyDescent="0.15">
      <c r="A10" s="23" t="s">
        <v>106</v>
      </c>
      <c r="B10" s="17"/>
      <c r="C10" s="17"/>
    </row>
    <row r="11" spans="1:5" ht="18" customHeight="1" x14ac:dyDescent="0.15">
      <c r="A11" s="26" t="s">
        <v>107</v>
      </c>
      <c r="B11" s="17">
        <v>105623831</v>
      </c>
      <c r="C11" s="17">
        <f t="shared" ref="C11:C17" si="0">ROUND($E$29*E11,0)</f>
        <v>26200703</v>
      </c>
      <c r="E11" s="27">
        <f t="shared" ref="E11:E27" si="1">B11/$B$29</f>
        <v>0.19512302893909844</v>
      </c>
    </row>
    <row r="12" spans="1:5" ht="18" customHeight="1" x14ac:dyDescent="0.15">
      <c r="A12" s="26" t="s">
        <v>108</v>
      </c>
      <c r="B12" s="17">
        <v>10551198</v>
      </c>
      <c r="C12" s="17">
        <f t="shared" si="0"/>
        <v>2617296</v>
      </c>
      <c r="E12" s="27">
        <f t="shared" si="1"/>
        <v>1.9491640221761676E-2</v>
      </c>
    </row>
    <row r="13" spans="1:5" ht="18" customHeight="1" x14ac:dyDescent="0.15">
      <c r="A13" s="26" t="s">
        <v>109</v>
      </c>
      <c r="B13" s="17">
        <v>85059520</v>
      </c>
      <c r="C13" s="17">
        <f t="shared" si="0"/>
        <v>21099587</v>
      </c>
      <c r="E13" s="27">
        <f t="shared" si="1"/>
        <v>0.15713377393503009</v>
      </c>
    </row>
    <row r="14" spans="1:5" ht="18" customHeight="1" x14ac:dyDescent="0.15">
      <c r="A14" s="26" t="s">
        <v>110</v>
      </c>
      <c r="B14" s="17">
        <v>6523507</v>
      </c>
      <c r="C14" s="17">
        <f t="shared" si="0"/>
        <v>1618200</v>
      </c>
      <c r="E14" s="27">
        <f t="shared" si="1"/>
        <v>1.2051129305709535E-2</v>
      </c>
    </row>
    <row r="15" spans="1:5" ht="18" customHeight="1" x14ac:dyDescent="0.15">
      <c r="A15" s="26" t="s">
        <v>111</v>
      </c>
      <c r="B15" s="17">
        <v>17318383</v>
      </c>
      <c r="C15" s="17">
        <f t="shared" si="0"/>
        <v>4295942</v>
      </c>
      <c r="E15" s="27">
        <f t="shared" si="1"/>
        <v>3.199292541554747E-2</v>
      </c>
    </row>
    <row r="16" spans="1:5" ht="18" customHeight="1" x14ac:dyDescent="0.15">
      <c r="A16" s="26" t="s">
        <v>112</v>
      </c>
      <c r="B16" s="17">
        <v>95306</v>
      </c>
      <c r="C16" s="17">
        <f t="shared" si="0"/>
        <v>23641</v>
      </c>
      <c r="E16" s="27">
        <f t="shared" si="1"/>
        <v>1.7606249669233941E-4</v>
      </c>
    </row>
    <row r="17" spans="1:5" ht="18" customHeight="1" x14ac:dyDescent="0.15">
      <c r="A17" s="26" t="s">
        <v>113</v>
      </c>
      <c r="B17" s="17">
        <v>14942640</v>
      </c>
      <c r="C17" s="17">
        <f t="shared" si="0"/>
        <v>3706623</v>
      </c>
      <c r="E17" s="27">
        <f t="shared" si="1"/>
        <v>2.7604122569143796E-2</v>
      </c>
    </row>
    <row r="18" spans="1:5" ht="18" customHeight="1" x14ac:dyDescent="0.15">
      <c r="A18" s="23" t="s">
        <v>114</v>
      </c>
      <c r="B18" s="17"/>
      <c r="C18" s="17"/>
      <c r="E18" s="27">
        <f t="shared" si="1"/>
        <v>0</v>
      </c>
    </row>
    <row r="19" spans="1:5" ht="18" customHeight="1" x14ac:dyDescent="0.15">
      <c r="A19" s="26" t="s">
        <v>115</v>
      </c>
      <c r="B19" s="17">
        <v>6523200</v>
      </c>
      <c r="C19" s="17">
        <f t="shared" ref="C19:C26" si="2">ROUND($E$29*E19,0)</f>
        <v>1618124</v>
      </c>
      <c r="E19" s="27">
        <f t="shared" si="1"/>
        <v>1.2050562172617343E-2</v>
      </c>
    </row>
    <row r="20" spans="1:5" ht="18" customHeight="1" x14ac:dyDescent="0.15">
      <c r="A20" s="26" t="s">
        <v>116</v>
      </c>
      <c r="B20" s="17">
        <v>12017778</v>
      </c>
      <c r="C20" s="17">
        <f t="shared" si="2"/>
        <v>2981091</v>
      </c>
      <c r="E20" s="27">
        <f t="shared" si="1"/>
        <v>2.2200910744069307E-2</v>
      </c>
    </row>
    <row r="21" spans="1:5" ht="18" customHeight="1" x14ac:dyDescent="0.15">
      <c r="A21" s="26" t="s">
        <v>117</v>
      </c>
      <c r="B21" s="17">
        <v>6000</v>
      </c>
      <c r="C21" s="17">
        <f t="shared" si="2"/>
        <v>1488</v>
      </c>
      <c r="E21" s="27">
        <f t="shared" si="1"/>
        <v>1.1084034375107931E-5</v>
      </c>
    </row>
    <row r="22" spans="1:5" ht="18" customHeight="1" x14ac:dyDescent="0.15">
      <c r="A22" s="26" t="s">
        <v>118</v>
      </c>
      <c r="B22" s="17">
        <v>970527</v>
      </c>
      <c r="C22" s="17">
        <f t="shared" si="2"/>
        <v>240746</v>
      </c>
      <c r="E22" s="27">
        <f t="shared" si="1"/>
        <v>1.7928924383283959E-3</v>
      </c>
    </row>
    <row r="23" spans="1:5" ht="18" customHeight="1" x14ac:dyDescent="0.15">
      <c r="A23" s="26" t="s">
        <v>119</v>
      </c>
      <c r="B23" s="17">
        <v>282070</v>
      </c>
      <c r="C23" s="17">
        <f t="shared" si="2"/>
        <v>69969</v>
      </c>
      <c r="E23" s="27">
        <f t="shared" si="1"/>
        <v>5.2107892936444902E-4</v>
      </c>
    </row>
    <row r="24" spans="1:5" ht="18" customHeight="1" x14ac:dyDescent="0.15">
      <c r="A24" s="26" t="s">
        <v>120</v>
      </c>
      <c r="B24" s="17">
        <v>279018096</v>
      </c>
      <c r="C24" s="17">
        <f t="shared" si="2"/>
        <v>69212318</v>
      </c>
      <c r="E24" s="27">
        <f t="shared" si="1"/>
        <v>0.51544102789019408</v>
      </c>
    </row>
    <row r="25" spans="1:5" ht="18" customHeight="1" x14ac:dyDescent="0.15">
      <c r="A25" s="26" t="s">
        <v>121</v>
      </c>
      <c r="B25" s="17">
        <v>1001150</v>
      </c>
      <c r="C25" s="17">
        <f t="shared" si="2"/>
        <v>248342</v>
      </c>
      <c r="E25" s="27">
        <f t="shared" si="1"/>
        <v>1.8494635024398842E-3</v>
      </c>
    </row>
    <row r="26" spans="1:5" ht="18" customHeight="1" x14ac:dyDescent="0.15">
      <c r="A26" s="26" t="s">
        <v>122</v>
      </c>
      <c r="B26" s="17">
        <v>380000</v>
      </c>
      <c r="C26" s="17">
        <f t="shared" si="2"/>
        <v>94262</v>
      </c>
      <c r="E26" s="27">
        <f t="shared" si="1"/>
        <v>7.0198884375683563E-4</v>
      </c>
    </row>
    <row r="27" spans="1:5" ht="18" customHeight="1" x14ac:dyDescent="0.15">
      <c r="A27" s="26" t="s">
        <v>123</v>
      </c>
      <c r="B27" s="17">
        <f>1039158-33220</f>
        <v>1005938</v>
      </c>
      <c r="C27" s="17">
        <f>ROUND($E$29*E27,0)-2</f>
        <v>249528</v>
      </c>
      <c r="E27" s="27">
        <f t="shared" si="1"/>
        <v>1.8583085618712203E-3</v>
      </c>
    </row>
    <row r="28" spans="1:5" ht="18" customHeight="1" x14ac:dyDescent="0.15">
      <c r="A28" s="23"/>
      <c r="B28" s="17"/>
      <c r="C28" s="17"/>
    </row>
    <row r="29" spans="1:5" ht="18" customHeight="1" thickBot="1" x14ac:dyDescent="0.2">
      <c r="A29" s="24" t="s">
        <v>104</v>
      </c>
      <c r="B29" s="25">
        <f>SUM(B10:B28)</f>
        <v>541319144</v>
      </c>
      <c r="C29" s="25">
        <f>SUM(C10:C28)</f>
        <v>134277860</v>
      </c>
      <c r="E29" s="6">
        <v>134277860</v>
      </c>
    </row>
    <row r="30" spans="1:5" ht="18" customHeight="1" thickTop="1" x14ac:dyDescent="0.15">
      <c r="A30" s="28" t="s">
        <v>25</v>
      </c>
      <c r="B30" s="17">
        <f>SUM(B29,B8)</f>
        <v>541319144</v>
      </c>
      <c r="C30" s="17">
        <f>SUM(C29,C8)</f>
        <v>134277860</v>
      </c>
      <c r="E30" s="6">
        <v>60162266</v>
      </c>
    </row>
    <row r="31" spans="1:5" x14ac:dyDescent="0.15">
      <c r="A31" s="29"/>
    </row>
    <row r="32" spans="1:5" x14ac:dyDescent="0.15">
      <c r="B32" s="30"/>
      <c r="C32" s="30"/>
      <c r="D32" s="30"/>
    </row>
    <row r="33" spans="3:4" x14ac:dyDescent="0.15">
      <c r="C33" s="30"/>
      <c r="D33" s="30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Normal="100"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4" width="8.875" style="6"/>
    <col min="5" max="5" width="8.875" style="6" hidden="1" customWidth="1"/>
    <col min="6" max="16384" width="8.875" style="6"/>
  </cols>
  <sheetData>
    <row r="1" spans="1:5" ht="21" x14ac:dyDescent="0.2">
      <c r="A1" s="8" t="s">
        <v>124</v>
      </c>
    </row>
    <row r="2" spans="1:5" ht="13.5" x14ac:dyDescent="0.15">
      <c r="A2" s="1" t="s">
        <v>37</v>
      </c>
    </row>
    <row r="3" spans="1:5" ht="13.5" x14ac:dyDescent="0.15">
      <c r="A3" s="1" t="s">
        <v>38</v>
      </c>
    </row>
    <row r="4" spans="1:5" ht="13.5" x14ac:dyDescent="0.15">
      <c r="A4" s="6" t="s">
        <v>39</v>
      </c>
      <c r="C4" s="4" t="s">
        <v>41</v>
      </c>
    </row>
    <row r="5" spans="1:5" ht="22.5" customHeight="1" x14ac:dyDescent="0.15">
      <c r="A5" s="10" t="s">
        <v>99</v>
      </c>
      <c r="B5" s="10" t="s">
        <v>100</v>
      </c>
      <c r="C5" s="10" t="s">
        <v>101</v>
      </c>
    </row>
    <row r="6" spans="1:5" ht="18" customHeight="1" x14ac:dyDescent="0.15">
      <c r="A6" s="21" t="s">
        <v>102</v>
      </c>
      <c r="B6" s="22"/>
      <c r="C6" s="22"/>
    </row>
    <row r="7" spans="1:5" ht="18" customHeight="1" x14ac:dyDescent="0.15">
      <c r="A7" s="23" t="s">
        <v>103</v>
      </c>
      <c r="B7" s="17">
        <v>12210500</v>
      </c>
      <c r="C7" s="17">
        <v>0</v>
      </c>
    </row>
    <row r="8" spans="1:5" ht="18" customHeight="1" thickBot="1" x14ac:dyDescent="0.2">
      <c r="A8" s="24" t="s">
        <v>104</v>
      </c>
      <c r="B8" s="25">
        <f>SUM(B7)</f>
        <v>12210500</v>
      </c>
      <c r="C8" s="25">
        <f>SUM(C7)</f>
        <v>0</v>
      </c>
    </row>
    <row r="9" spans="1:5" ht="18" customHeight="1" thickTop="1" x14ac:dyDescent="0.15">
      <c r="A9" s="21" t="s">
        <v>105</v>
      </c>
      <c r="B9" s="17"/>
      <c r="C9" s="17"/>
    </row>
    <row r="10" spans="1:5" ht="18" customHeight="1" x14ac:dyDescent="0.15">
      <c r="A10" s="23" t="s">
        <v>125</v>
      </c>
      <c r="B10" s="17"/>
      <c r="C10" s="17"/>
    </row>
    <row r="11" spans="1:5" ht="18" customHeight="1" x14ac:dyDescent="0.15">
      <c r="A11" s="26" t="s">
        <v>126</v>
      </c>
      <c r="B11" s="17">
        <v>116473972</v>
      </c>
      <c r="C11" s="17">
        <f t="shared" ref="C11:C16" si="0">ROUND($E$30*E11,0)</f>
        <v>834984</v>
      </c>
      <c r="E11" s="27">
        <f t="shared" ref="E11:E29" si="1">B11/$B$30</f>
        <v>0.46234696264818448</v>
      </c>
    </row>
    <row r="12" spans="1:5" ht="18" customHeight="1" x14ac:dyDescent="0.15">
      <c r="A12" s="26" t="s">
        <v>127</v>
      </c>
      <c r="B12" s="17">
        <v>5869491</v>
      </c>
      <c r="C12" s="17">
        <f t="shared" si="0"/>
        <v>42077</v>
      </c>
      <c r="E12" s="27">
        <f t="shared" si="1"/>
        <v>2.3299122452360904E-2</v>
      </c>
    </row>
    <row r="13" spans="1:5" ht="18" customHeight="1" x14ac:dyDescent="0.15">
      <c r="A13" s="26" t="s">
        <v>128</v>
      </c>
      <c r="B13" s="17">
        <v>35215252</v>
      </c>
      <c r="C13" s="17">
        <f t="shared" si="0"/>
        <v>252453</v>
      </c>
      <c r="E13" s="27">
        <f t="shared" si="1"/>
        <v>0.13978801032981347</v>
      </c>
    </row>
    <row r="14" spans="1:5" ht="18" customHeight="1" x14ac:dyDescent="0.15">
      <c r="A14" s="26" t="s">
        <v>129</v>
      </c>
      <c r="B14" s="17">
        <v>3794896</v>
      </c>
      <c r="C14" s="17">
        <f t="shared" si="0"/>
        <v>27205</v>
      </c>
      <c r="E14" s="27">
        <f t="shared" si="1"/>
        <v>1.5063954710548935E-2</v>
      </c>
    </row>
    <row r="15" spans="1:5" ht="18" customHeight="1" x14ac:dyDescent="0.15">
      <c r="A15" s="26" t="s">
        <v>130</v>
      </c>
      <c r="B15" s="17">
        <v>7177227</v>
      </c>
      <c r="C15" s="17">
        <f t="shared" si="0"/>
        <v>51452</v>
      </c>
      <c r="E15" s="27">
        <f t="shared" si="1"/>
        <v>2.8490220147094677E-2</v>
      </c>
    </row>
    <row r="16" spans="1:5" ht="18" customHeight="1" x14ac:dyDescent="0.15">
      <c r="A16" s="26" t="s">
        <v>113</v>
      </c>
      <c r="B16" s="17">
        <v>587860</v>
      </c>
      <c r="C16" s="17">
        <f t="shared" si="0"/>
        <v>4214</v>
      </c>
      <c r="E16" s="27">
        <f t="shared" si="1"/>
        <v>2.3335280903991301E-3</v>
      </c>
    </row>
    <row r="17" spans="1:5" ht="18" customHeight="1" x14ac:dyDescent="0.15">
      <c r="A17" s="23" t="s">
        <v>131</v>
      </c>
      <c r="B17" s="17"/>
      <c r="C17" s="17"/>
      <c r="E17" s="27">
        <f t="shared" si="1"/>
        <v>0</v>
      </c>
    </row>
    <row r="18" spans="1:5" ht="18" customHeight="1" x14ac:dyDescent="0.15">
      <c r="A18" s="26" t="s">
        <v>115</v>
      </c>
      <c r="B18" s="17">
        <v>588600</v>
      </c>
      <c r="C18" s="17">
        <f t="shared" ref="C18:C27" si="2">ROUND($E$30*E18,0)</f>
        <v>4220</v>
      </c>
      <c r="E18" s="27">
        <f t="shared" si="1"/>
        <v>2.3364655428315039E-3</v>
      </c>
    </row>
    <row r="19" spans="1:5" ht="18" customHeight="1" x14ac:dyDescent="0.15">
      <c r="A19" s="26" t="s">
        <v>116</v>
      </c>
      <c r="B19" s="17">
        <v>14236155</v>
      </c>
      <c r="C19" s="17">
        <f t="shared" si="2"/>
        <v>102057</v>
      </c>
      <c r="E19" s="27">
        <f t="shared" si="1"/>
        <v>5.6510848827571236E-2</v>
      </c>
    </row>
    <row r="20" spans="1:5" ht="18" customHeight="1" x14ac:dyDescent="0.15">
      <c r="A20" s="26" t="s">
        <v>132</v>
      </c>
      <c r="B20" s="17">
        <v>12600</v>
      </c>
      <c r="C20" s="17">
        <f t="shared" si="2"/>
        <v>90</v>
      </c>
      <c r="E20" s="27">
        <f t="shared" si="1"/>
        <v>5.0016081956637701E-5</v>
      </c>
    </row>
    <row r="21" spans="1:5" ht="18" customHeight="1" x14ac:dyDescent="0.15">
      <c r="A21" s="26" t="s">
        <v>133</v>
      </c>
      <c r="B21" s="17">
        <v>1346746</v>
      </c>
      <c r="C21" s="17">
        <f t="shared" si="2"/>
        <v>9655</v>
      </c>
      <c r="E21" s="27">
        <f t="shared" si="1"/>
        <v>5.3459490722836504E-3</v>
      </c>
    </row>
    <row r="22" spans="1:5" ht="18" customHeight="1" x14ac:dyDescent="0.15">
      <c r="A22" s="26" t="s">
        <v>118</v>
      </c>
      <c r="B22" s="17">
        <v>676216</v>
      </c>
      <c r="C22" s="17">
        <f t="shared" si="2"/>
        <v>4848</v>
      </c>
      <c r="E22" s="27">
        <f t="shared" si="1"/>
        <v>2.6842599108245807E-3</v>
      </c>
    </row>
    <row r="23" spans="1:5" ht="18" customHeight="1" x14ac:dyDescent="0.15">
      <c r="A23" s="26" t="s">
        <v>119</v>
      </c>
      <c r="B23" s="17">
        <v>7880</v>
      </c>
      <c r="C23" s="17">
        <f t="shared" si="2"/>
        <v>56</v>
      </c>
      <c r="E23" s="27">
        <f t="shared" si="1"/>
        <v>3.1279898874468656E-5</v>
      </c>
    </row>
    <row r="24" spans="1:5" ht="18" customHeight="1" x14ac:dyDescent="0.15">
      <c r="A24" s="26" t="s">
        <v>120</v>
      </c>
      <c r="B24" s="17">
        <v>57074689</v>
      </c>
      <c r="C24" s="17">
        <f t="shared" si="2"/>
        <v>409160</v>
      </c>
      <c r="E24" s="27">
        <f t="shared" si="1"/>
        <v>0.22655970814869908</v>
      </c>
    </row>
    <row r="25" spans="1:5" ht="18" customHeight="1" x14ac:dyDescent="0.15">
      <c r="A25" s="26" t="s">
        <v>121</v>
      </c>
      <c r="B25" s="17">
        <v>42000</v>
      </c>
      <c r="C25" s="17">
        <f t="shared" si="2"/>
        <v>301</v>
      </c>
      <c r="E25" s="27">
        <f t="shared" si="1"/>
        <v>1.6672027318879234E-4</v>
      </c>
    </row>
    <row r="26" spans="1:5" ht="18" customHeight="1" x14ac:dyDescent="0.15">
      <c r="A26" s="26" t="s">
        <v>134</v>
      </c>
      <c r="B26" s="17">
        <v>6752780</v>
      </c>
      <c r="C26" s="17">
        <f t="shared" si="2"/>
        <v>48410</v>
      </c>
      <c r="E26" s="27">
        <f t="shared" si="1"/>
        <v>2.6805364913900311E-2</v>
      </c>
    </row>
    <row r="27" spans="1:5" ht="18" customHeight="1" x14ac:dyDescent="0.15">
      <c r="A27" s="26" t="s">
        <v>122</v>
      </c>
      <c r="B27" s="17">
        <v>1415000</v>
      </c>
      <c r="C27" s="17">
        <f t="shared" si="2"/>
        <v>10144</v>
      </c>
      <c r="E27" s="27">
        <f t="shared" si="1"/>
        <v>5.6168853943366938E-3</v>
      </c>
    </row>
    <row r="28" spans="1:5" ht="18" customHeight="1" x14ac:dyDescent="0.15">
      <c r="A28" s="26" t="s">
        <v>123</v>
      </c>
      <c r="B28" s="17">
        <v>647609</v>
      </c>
      <c r="C28" s="17">
        <f>ROUND($E$30*E28,0)-1</f>
        <v>4642</v>
      </c>
      <c r="E28" s="27">
        <f t="shared" si="1"/>
        <v>2.5707035571314431E-3</v>
      </c>
    </row>
    <row r="29" spans="1:5" ht="18" customHeight="1" x14ac:dyDescent="0.15">
      <c r="A29" s="26"/>
      <c r="B29" s="17"/>
      <c r="C29" s="17"/>
      <c r="E29" s="27">
        <f t="shared" si="1"/>
        <v>0</v>
      </c>
    </row>
    <row r="30" spans="1:5" ht="18" customHeight="1" thickBot="1" x14ac:dyDescent="0.2">
      <c r="A30" s="24" t="s">
        <v>104</v>
      </c>
      <c r="B30" s="25">
        <f>SUM(B10:B29)</f>
        <v>251918973</v>
      </c>
      <c r="C30" s="25">
        <f>SUM(C10:C29)</f>
        <v>1805968</v>
      </c>
      <c r="E30" s="6">
        <v>1805968</v>
      </c>
    </row>
    <row r="31" spans="1:5" ht="18" customHeight="1" thickTop="1" x14ac:dyDescent="0.15">
      <c r="A31" s="28" t="s">
        <v>25</v>
      </c>
      <c r="B31" s="17">
        <f>B8+B30</f>
        <v>264129473</v>
      </c>
      <c r="C31" s="17">
        <f>C8+C30</f>
        <v>1805968</v>
      </c>
    </row>
    <row r="32" spans="1:5" x14ac:dyDescent="0.15">
      <c r="A32" s="29"/>
    </row>
    <row r="33" spans="2:4" x14ac:dyDescent="0.15">
      <c r="B33" s="30"/>
      <c r="C33" s="30"/>
      <c r="D33" s="30"/>
    </row>
    <row r="34" spans="2:4" x14ac:dyDescent="0.15">
      <c r="C34" s="30"/>
      <c r="D34" s="30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C19" sqref="C19"/>
    </sheetView>
  </sheetViews>
  <sheetFormatPr defaultColWidth="8.875" defaultRowHeight="11.25" x14ac:dyDescent="0.15"/>
  <cols>
    <col min="1" max="1" width="20.875" style="31" customWidth="1"/>
    <col min="2" max="2" width="14.875" style="31" customWidth="1"/>
    <col min="3" max="3" width="16.875" style="31" customWidth="1"/>
    <col min="4" max="11" width="14.875" style="31" customWidth="1"/>
    <col min="12" max="16384" width="8.875" style="31"/>
  </cols>
  <sheetData>
    <row r="1" spans="1:11" ht="21" x14ac:dyDescent="0.15">
      <c r="A1" s="77" t="s">
        <v>135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3.5" x14ac:dyDescent="0.15">
      <c r="A2" s="32" t="s">
        <v>136</v>
      </c>
      <c r="B2" s="32"/>
      <c r="C2" s="32"/>
      <c r="D2" s="32"/>
      <c r="E2" s="32"/>
      <c r="F2" s="32"/>
      <c r="G2" s="32"/>
      <c r="H2" s="32"/>
      <c r="I2" s="32"/>
      <c r="J2" s="32"/>
      <c r="K2" s="33" t="s">
        <v>38</v>
      </c>
    </row>
    <row r="3" spans="1:11" ht="13.5" x14ac:dyDescent="0.15">
      <c r="A3" s="32" t="s">
        <v>137</v>
      </c>
      <c r="B3" s="32"/>
      <c r="C3" s="32"/>
      <c r="D3" s="32"/>
      <c r="E3" s="32"/>
      <c r="F3" s="32"/>
      <c r="G3" s="32"/>
      <c r="H3" s="32"/>
      <c r="I3" s="32"/>
      <c r="J3" s="32"/>
      <c r="K3" s="33" t="s">
        <v>3</v>
      </c>
    </row>
    <row r="4" spans="1:11" ht="22.5" customHeight="1" x14ac:dyDescent="0.15">
      <c r="A4" s="78" t="s">
        <v>79</v>
      </c>
      <c r="B4" s="79" t="s">
        <v>138</v>
      </c>
      <c r="C4" s="34"/>
      <c r="D4" s="78" t="s">
        <v>139</v>
      </c>
      <c r="E4" s="80" t="s">
        <v>140</v>
      </c>
      <c r="F4" s="78" t="s">
        <v>141</v>
      </c>
      <c r="G4" s="80" t="s">
        <v>142</v>
      </c>
      <c r="H4" s="81" t="s">
        <v>143</v>
      </c>
      <c r="I4" s="35"/>
      <c r="J4" s="36"/>
      <c r="K4" s="78" t="s">
        <v>83</v>
      </c>
    </row>
    <row r="5" spans="1:11" ht="22.5" customHeight="1" x14ac:dyDescent="0.15">
      <c r="A5" s="78"/>
      <c r="B5" s="78"/>
      <c r="C5" s="37" t="s">
        <v>144</v>
      </c>
      <c r="D5" s="78"/>
      <c r="E5" s="78"/>
      <c r="F5" s="78"/>
      <c r="G5" s="78"/>
      <c r="H5" s="78"/>
      <c r="I5" s="38" t="s">
        <v>145</v>
      </c>
      <c r="J5" s="38" t="s">
        <v>146</v>
      </c>
      <c r="K5" s="78"/>
    </row>
    <row r="6" spans="1:11" ht="22.5" customHeight="1" x14ac:dyDescent="0.15">
      <c r="A6" s="39" t="s">
        <v>147</v>
      </c>
      <c r="B6" s="40"/>
      <c r="C6" s="41"/>
      <c r="D6" s="40"/>
      <c r="E6" s="40"/>
      <c r="F6" s="40"/>
      <c r="G6" s="40"/>
      <c r="H6" s="40"/>
      <c r="I6" s="40"/>
      <c r="J6" s="40"/>
      <c r="K6" s="40"/>
    </row>
    <row r="7" spans="1:11" ht="22.5" customHeight="1" x14ac:dyDescent="0.15">
      <c r="A7" s="75" t="s">
        <v>148</v>
      </c>
      <c r="B7" s="42">
        <f>SUM(D7:H7)+K7</f>
        <v>457869016</v>
      </c>
      <c r="C7" s="43">
        <v>27307887</v>
      </c>
      <c r="D7" s="42">
        <v>408760509</v>
      </c>
      <c r="E7" s="42"/>
      <c r="F7" s="42"/>
      <c r="G7" s="42">
        <v>49033500</v>
      </c>
      <c r="H7" s="42"/>
      <c r="I7" s="42"/>
      <c r="J7" s="42"/>
      <c r="K7" s="42">
        <v>75007</v>
      </c>
    </row>
    <row r="8" spans="1:11" ht="22.5" customHeight="1" x14ac:dyDescent="0.15">
      <c r="A8" s="75" t="s">
        <v>149</v>
      </c>
      <c r="B8" s="42">
        <f t="shared" ref="B8:B17" si="0">SUM(D8:H8)+K8</f>
        <v>10828046671</v>
      </c>
      <c r="C8" s="43">
        <v>431508551</v>
      </c>
      <c r="D8" s="42">
        <v>8099664817</v>
      </c>
      <c r="E8" s="42">
        <v>27499104</v>
      </c>
      <c r="F8" s="42">
        <v>2604632750</v>
      </c>
      <c r="G8" s="42">
        <v>7850000</v>
      </c>
      <c r="H8" s="42"/>
      <c r="I8" s="42"/>
      <c r="J8" s="42"/>
      <c r="K8" s="42">
        <v>88400000</v>
      </c>
    </row>
    <row r="9" spans="1:11" ht="22.5" customHeight="1" x14ac:dyDescent="0.15">
      <c r="A9" s="75" t="s">
        <v>150</v>
      </c>
      <c r="B9" s="42">
        <f t="shared" si="0"/>
        <v>7825151</v>
      </c>
      <c r="C9" s="43">
        <v>1112255</v>
      </c>
      <c r="D9" s="42">
        <v>7662651</v>
      </c>
      <c r="E9" s="42"/>
      <c r="F9" s="42"/>
      <c r="G9" s="42">
        <v>162500</v>
      </c>
      <c r="H9" s="42"/>
      <c r="I9" s="42"/>
      <c r="J9" s="42"/>
      <c r="K9" s="42"/>
    </row>
    <row r="10" spans="1:11" ht="22.5" customHeight="1" x14ac:dyDescent="0.15">
      <c r="A10" s="75" t="s">
        <v>151</v>
      </c>
      <c r="B10" s="42">
        <f t="shared" si="0"/>
        <v>5101524363</v>
      </c>
      <c r="C10" s="43">
        <v>408966829</v>
      </c>
      <c r="D10" s="42">
        <v>3582555657</v>
      </c>
      <c r="E10" s="42">
        <v>533864894</v>
      </c>
      <c r="F10" s="42">
        <v>624510750</v>
      </c>
      <c r="G10" s="42">
        <v>22705000</v>
      </c>
      <c r="H10" s="42"/>
      <c r="I10" s="42"/>
      <c r="J10" s="42"/>
      <c r="K10" s="42">
        <v>337888062</v>
      </c>
    </row>
    <row r="11" spans="1:11" ht="22.5" customHeight="1" x14ac:dyDescent="0.15">
      <c r="A11" s="75" t="s">
        <v>152</v>
      </c>
      <c r="B11" s="42">
        <f t="shared" si="0"/>
        <v>7011662258</v>
      </c>
      <c r="C11" s="43">
        <v>579667173</v>
      </c>
      <c r="D11" s="42">
        <v>7101711</v>
      </c>
      <c r="E11" s="42">
        <v>1727668639</v>
      </c>
      <c r="F11" s="42">
        <v>3428048000</v>
      </c>
      <c r="G11" s="42">
        <v>283182750</v>
      </c>
      <c r="H11" s="42"/>
      <c r="I11" s="42"/>
      <c r="J11" s="42"/>
      <c r="K11" s="42">
        <v>1565661158</v>
      </c>
    </row>
    <row r="12" spans="1:11" ht="22.5" customHeight="1" x14ac:dyDescent="0.15">
      <c r="A12" s="75" t="s">
        <v>21</v>
      </c>
      <c r="B12" s="42">
        <f t="shared" si="0"/>
        <v>2218420368</v>
      </c>
      <c r="C12" s="43">
        <v>57610167</v>
      </c>
      <c r="D12" s="42">
        <v>610301174</v>
      </c>
      <c r="E12" s="42">
        <v>431993872</v>
      </c>
      <c r="F12" s="42">
        <v>665250000</v>
      </c>
      <c r="G12" s="42">
        <v>87798250</v>
      </c>
      <c r="H12" s="42"/>
      <c r="I12" s="42"/>
      <c r="J12" s="42"/>
      <c r="K12" s="42">
        <v>423077072</v>
      </c>
    </row>
    <row r="13" spans="1:11" ht="22.5" customHeight="1" x14ac:dyDescent="0.15">
      <c r="A13" s="75" t="s">
        <v>153</v>
      </c>
      <c r="B13" s="42"/>
      <c r="C13" s="43"/>
      <c r="D13" s="42"/>
      <c r="E13" s="42"/>
      <c r="F13" s="42"/>
      <c r="G13" s="42"/>
      <c r="H13" s="42"/>
      <c r="I13" s="42"/>
      <c r="J13" s="42"/>
      <c r="K13" s="42"/>
    </row>
    <row r="14" spans="1:11" ht="22.5" customHeight="1" x14ac:dyDescent="0.15">
      <c r="A14" s="75" t="s">
        <v>154</v>
      </c>
      <c r="B14" s="42">
        <f t="shared" si="0"/>
        <v>21758643328</v>
      </c>
      <c r="C14" s="43">
        <v>1992011043</v>
      </c>
      <c r="D14" s="42">
        <v>3873555226</v>
      </c>
      <c r="E14" s="42">
        <v>17166854102</v>
      </c>
      <c r="F14" s="42">
        <v>311819000</v>
      </c>
      <c r="G14" s="42">
        <v>406415000</v>
      </c>
      <c r="H14" s="42"/>
      <c r="I14" s="42"/>
      <c r="J14" s="42"/>
      <c r="K14" s="42"/>
    </row>
    <row r="15" spans="1:11" ht="22.5" customHeight="1" x14ac:dyDescent="0.15">
      <c r="A15" s="75" t="s">
        <v>155</v>
      </c>
      <c r="B15" s="42">
        <f t="shared" si="0"/>
        <v>93628849</v>
      </c>
      <c r="C15" s="43">
        <v>45404299</v>
      </c>
      <c r="D15" s="42">
        <v>93628849</v>
      </c>
      <c r="E15" s="42"/>
      <c r="F15" s="42"/>
      <c r="G15" s="42"/>
      <c r="H15" s="42"/>
      <c r="I15" s="42"/>
      <c r="J15" s="42"/>
      <c r="K15" s="42"/>
    </row>
    <row r="16" spans="1:11" ht="22.5" customHeight="1" x14ac:dyDescent="0.15">
      <c r="A16" s="75" t="s">
        <v>156</v>
      </c>
      <c r="B16" s="42">
        <f t="shared" si="0"/>
        <v>2596282000</v>
      </c>
      <c r="C16" s="43">
        <v>451912000</v>
      </c>
      <c r="D16" s="42"/>
      <c r="E16" s="42"/>
      <c r="F16" s="42">
        <v>1557462000</v>
      </c>
      <c r="G16" s="42">
        <v>1038820000</v>
      </c>
      <c r="H16" s="42"/>
      <c r="I16" s="42"/>
      <c r="J16" s="42"/>
      <c r="K16" s="42"/>
    </row>
    <row r="17" spans="1:11" ht="22.5" customHeight="1" x14ac:dyDescent="0.15">
      <c r="A17" s="39" t="s">
        <v>21</v>
      </c>
      <c r="B17" s="42">
        <f t="shared" si="0"/>
        <v>2001804484</v>
      </c>
      <c r="C17" s="43">
        <v>57610167</v>
      </c>
      <c r="D17" s="42">
        <v>895000000</v>
      </c>
      <c r="E17" s="42">
        <v>99000000</v>
      </c>
      <c r="F17" s="42">
        <v>41200000</v>
      </c>
      <c r="G17" s="42"/>
      <c r="H17" s="42"/>
      <c r="I17" s="42"/>
      <c r="J17" s="42"/>
      <c r="K17" s="42">
        <v>966604484</v>
      </c>
    </row>
    <row r="18" spans="1:11" ht="22.5" customHeight="1" x14ac:dyDescent="0.15">
      <c r="A18" s="39" t="s">
        <v>157</v>
      </c>
      <c r="B18" s="42"/>
      <c r="C18" s="43"/>
      <c r="D18" s="42"/>
      <c r="E18" s="42"/>
      <c r="F18" s="42"/>
      <c r="G18" s="42"/>
      <c r="H18" s="42"/>
      <c r="I18" s="42"/>
      <c r="J18" s="42"/>
      <c r="K18" s="42"/>
    </row>
    <row r="19" spans="1:11" ht="22.5" customHeight="1" x14ac:dyDescent="0.15">
      <c r="A19" s="44" t="s">
        <v>25</v>
      </c>
      <c r="B19" s="42">
        <f>SUM(B6:B18)</f>
        <v>52075706488</v>
      </c>
      <c r="C19" s="43">
        <v>4229110796</v>
      </c>
      <c r="D19" s="42">
        <f>SUM(D6:D18)</f>
        <v>17578230594</v>
      </c>
      <c r="E19" s="42">
        <f>SUM(E6:E18)</f>
        <v>19986880611</v>
      </c>
      <c r="F19" s="42">
        <f t="shared" ref="F19:J19" si="1">SUM(F6:F18)</f>
        <v>9232922500</v>
      </c>
      <c r="G19" s="42">
        <f t="shared" si="1"/>
        <v>1895967000</v>
      </c>
      <c r="H19" s="42">
        <f t="shared" si="1"/>
        <v>0</v>
      </c>
      <c r="I19" s="42">
        <f t="shared" si="1"/>
        <v>0</v>
      </c>
      <c r="J19" s="42">
        <f t="shared" si="1"/>
        <v>0</v>
      </c>
      <c r="K19" s="42">
        <f>SUM(K6:K18)</f>
        <v>3381705783</v>
      </c>
    </row>
    <row r="20" spans="1:11" x14ac:dyDescent="0.15">
      <c r="B20" s="45"/>
      <c r="C20" s="45"/>
    </row>
    <row r="21" spans="1:11" x14ac:dyDescent="0.15">
      <c r="B21" s="46"/>
    </row>
    <row r="22" spans="1:11" x14ac:dyDescent="0.15">
      <c r="D22" s="47"/>
    </row>
    <row r="23" spans="1:11" x14ac:dyDescent="0.15">
      <c r="C23" s="46"/>
    </row>
    <row r="24" spans="1:11" x14ac:dyDescent="0.15">
      <c r="B24" s="46"/>
    </row>
    <row r="31" spans="1:11" x14ac:dyDescent="0.15">
      <c r="A31" s="45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sqref="A1:I1"/>
    </sheetView>
  </sheetViews>
  <sheetFormatPr defaultColWidth="8.875" defaultRowHeight="11.25" x14ac:dyDescent="0.15"/>
  <cols>
    <col min="1" max="1" width="22.875" style="31" customWidth="1"/>
    <col min="2" max="8" width="12.875" style="31" customWidth="1"/>
    <col min="9" max="9" width="16.625" style="31" customWidth="1"/>
    <col min="10" max="10" width="16.75" style="31" customWidth="1"/>
    <col min="11" max="12" width="11.875" style="31" bestFit="1" customWidth="1"/>
    <col min="13" max="13" width="10.25" style="31" bestFit="1" customWidth="1"/>
    <col min="14" max="16384" width="8.875" style="31"/>
  </cols>
  <sheetData>
    <row r="1" spans="1:9" ht="21" x14ac:dyDescent="0.15">
      <c r="A1" s="77" t="s">
        <v>158</v>
      </c>
      <c r="B1" s="77"/>
      <c r="C1" s="77"/>
      <c r="D1" s="77"/>
      <c r="E1" s="77"/>
      <c r="F1" s="77"/>
      <c r="G1" s="77"/>
      <c r="H1" s="77"/>
      <c r="I1" s="77"/>
    </row>
    <row r="2" spans="1:9" ht="13.5" x14ac:dyDescent="0.15">
      <c r="A2" s="32" t="s">
        <v>136</v>
      </c>
      <c r="B2" s="32"/>
      <c r="C2" s="32"/>
      <c r="D2" s="32"/>
      <c r="E2" s="32"/>
      <c r="F2" s="32"/>
      <c r="G2" s="32"/>
      <c r="H2" s="32"/>
      <c r="I2" s="33" t="s">
        <v>38</v>
      </c>
    </row>
    <row r="3" spans="1:9" ht="13.5" x14ac:dyDescent="0.15">
      <c r="A3" s="32" t="s">
        <v>137</v>
      </c>
      <c r="B3" s="32"/>
      <c r="C3" s="32"/>
      <c r="D3" s="32"/>
      <c r="E3" s="32"/>
      <c r="F3" s="32"/>
      <c r="G3" s="32"/>
      <c r="H3" s="32"/>
      <c r="I3" s="33" t="s">
        <v>3</v>
      </c>
    </row>
    <row r="4" spans="1:9" ht="37.5" customHeight="1" x14ac:dyDescent="0.15">
      <c r="A4" s="37" t="s">
        <v>159</v>
      </c>
      <c r="B4" s="38" t="s">
        <v>160</v>
      </c>
      <c r="C4" s="48" t="s">
        <v>161</v>
      </c>
      <c r="D4" s="48" t="s">
        <v>162</v>
      </c>
      <c r="E4" s="48" t="s">
        <v>163</v>
      </c>
      <c r="F4" s="48" t="s">
        <v>164</v>
      </c>
      <c r="G4" s="48" t="s">
        <v>165</v>
      </c>
      <c r="H4" s="38" t="s">
        <v>166</v>
      </c>
      <c r="I4" s="48" t="s">
        <v>167</v>
      </c>
    </row>
    <row r="5" spans="1:9" ht="18" customHeight="1" x14ac:dyDescent="0.15">
      <c r="A5" s="49">
        <f>SUM(B5:H5)</f>
        <v>52075706488</v>
      </c>
      <c r="B5" s="50">
        <v>49625336000</v>
      </c>
      <c r="C5" s="51">
        <v>2422870000</v>
      </c>
      <c r="D5" s="51">
        <v>27500488</v>
      </c>
      <c r="E5" s="51">
        <v>0</v>
      </c>
      <c r="F5" s="51">
        <v>0</v>
      </c>
      <c r="G5" s="51">
        <v>0</v>
      </c>
      <c r="H5" s="51">
        <v>0</v>
      </c>
      <c r="I5" s="52">
        <v>5.4999999999999997E-3</v>
      </c>
    </row>
    <row r="8" spans="1:9" x14ac:dyDescent="0.15">
      <c r="D8" s="47"/>
    </row>
  </sheetData>
  <mergeCells count="1">
    <mergeCell ref="A1:I1"/>
  </mergeCells>
  <phoneticPr fontId="5"/>
  <printOptions horizontalCentered="1"/>
  <pageMargins left="0.39370078740157483" right="0.39370078740157483" top="1.574803149606299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F32" sqref="F32"/>
    </sheetView>
  </sheetViews>
  <sheetFormatPr defaultColWidth="8.875" defaultRowHeight="11.25" x14ac:dyDescent="0.15"/>
  <cols>
    <col min="1" max="1" width="22.875" style="31" customWidth="1"/>
    <col min="2" max="10" width="12.875" style="31" customWidth="1"/>
    <col min="11" max="16384" width="8.875" style="31"/>
  </cols>
  <sheetData>
    <row r="1" spans="1:10" ht="21" x14ac:dyDescent="0.15">
      <c r="A1" s="77" t="s">
        <v>168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3.5" x14ac:dyDescent="0.15">
      <c r="A2" s="32" t="s">
        <v>136</v>
      </c>
      <c r="B2" s="32"/>
      <c r="C2" s="32"/>
      <c r="D2" s="32"/>
      <c r="E2" s="32"/>
      <c r="F2" s="32"/>
      <c r="G2" s="32"/>
      <c r="H2" s="32"/>
      <c r="I2" s="32"/>
      <c r="J2" s="33" t="s">
        <v>38</v>
      </c>
    </row>
    <row r="3" spans="1:10" ht="13.5" x14ac:dyDescent="0.15">
      <c r="A3" s="32" t="s">
        <v>137</v>
      </c>
      <c r="B3" s="32"/>
      <c r="C3" s="32"/>
      <c r="D3" s="32"/>
      <c r="E3" s="32"/>
      <c r="F3" s="32"/>
      <c r="G3" s="32"/>
      <c r="H3" s="32"/>
      <c r="I3" s="32"/>
      <c r="J3" s="33" t="s">
        <v>3</v>
      </c>
    </row>
    <row r="4" spans="1:10" ht="22.5" customHeight="1" x14ac:dyDescent="0.15">
      <c r="A4" s="37" t="s">
        <v>159</v>
      </c>
      <c r="B4" s="38" t="s">
        <v>169</v>
      </c>
      <c r="C4" s="48" t="s">
        <v>170</v>
      </c>
      <c r="D4" s="48" t="s">
        <v>171</v>
      </c>
      <c r="E4" s="48" t="s">
        <v>172</v>
      </c>
      <c r="F4" s="48" t="s">
        <v>173</v>
      </c>
      <c r="G4" s="48" t="s">
        <v>174</v>
      </c>
      <c r="H4" s="48" t="s">
        <v>175</v>
      </c>
      <c r="I4" s="48" t="s">
        <v>176</v>
      </c>
      <c r="J4" s="38" t="s">
        <v>177</v>
      </c>
    </row>
    <row r="5" spans="1:10" ht="18" customHeight="1" x14ac:dyDescent="0.15">
      <c r="A5" s="53">
        <f>SUM(B5:J5)</f>
        <v>52075706488</v>
      </c>
      <c r="B5" s="54">
        <v>4228405000</v>
      </c>
      <c r="C5" s="12">
        <v>4611622000</v>
      </c>
      <c r="D5" s="12">
        <v>4681015000</v>
      </c>
      <c r="E5" s="12">
        <v>4268055000</v>
      </c>
      <c r="F5" s="12">
        <v>3987130000</v>
      </c>
      <c r="G5" s="12">
        <v>15201813000</v>
      </c>
      <c r="H5" s="12">
        <v>15097666488</v>
      </c>
      <c r="I5" s="12"/>
      <c r="J5" s="12"/>
    </row>
    <row r="7" spans="1:10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</row>
    <row r="9" spans="1:10" x14ac:dyDescent="0.15">
      <c r="A9" s="47"/>
      <c r="C9" s="47"/>
    </row>
  </sheetData>
  <mergeCells count="1">
    <mergeCell ref="A1:J1"/>
  </mergeCells>
  <phoneticPr fontId="5"/>
  <printOptions horizontalCentered="1"/>
  <pageMargins left="0.39370078740157483" right="0.39370078740157483" top="1.574803149606299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投資及び出資金の明細（一般会計等)円単位</vt:lpstr>
      <vt:lpstr>基金の明細（一般会計等）円単位</vt:lpstr>
      <vt:lpstr>長期延滞債権の明細（一般会計等）円単位</vt:lpstr>
      <vt:lpstr>未収金の明細（一般会計等）円単位</vt:lpstr>
      <vt:lpstr>地方債等（借入先別）の明細(一般会計等)円単位</vt:lpstr>
      <vt:lpstr>地方債等（利率別）の明細(一般会計等)円単位</vt:lpstr>
      <vt:lpstr>地方債等（返済期間別）の明細(一般会計等)円単位</vt:lpstr>
      <vt:lpstr>引当金の明細（一般会計等）円単位</vt:lpstr>
      <vt:lpstr>補助金等の明細　円単位</vt:lpstr>
      <vt:lpstr>財源の明細（一般会計等）</vt:lpstr>
      <vt:lpstr>財源情報の明細（一般会計等）円単位</vt:lpstr>
      <vt:lpstr>資金の明細（一般会計等）円単位</vt:lpstr>
      <vt:lpstr>'地方債等（利率別）の明細(一般会計等)円単位'!Print_Area</vt:lpstr>
      <vt:lpstr>'補助金等の明細　円単位'!Print_Area</vt:lpstr>
      <vt:lpstr>'補助金等の明細　円単位'!Print_Titles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kik05</dc:creator>
  <cp:lastModifiedBy>門真市</cp:lastModifiedBy>
  <dcterms:created xsi:type="dcterms:W3CDTF">2024-04-23T05:11:22Z</dcterms:created>
  <dcterms:modified xsi:type="dcterms:W3CDTF">2024-04-24T00:14:55Z</dcterms:modified>
</cp:coreProperties>
</file>