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0.3.4\所属専用\財政課\財政G\R6\04公会計\01公会計\08公会計業務委託\05公表\附属明細\"/>
    </mc:Choice>
  </mc:AlternateContent>
  <xr:revisionPtr revIDLastSave="0" documentId="8_{FBC8A071-BC1C-4AD3-B74C-1462CB70D863}" xr6:coauthVersionLast="36" xr6:coauthVersionMax="36" xr10:uidLastSave="{00000000-0000-0000-0000-000000000000}"/>
  <bookViews>
    <workbookView xWindow="0" yWindow="0" windowWidth="10140" windowHeight="4725" firstSheet="10" activeTab="13" xr2:uid="{F29C5276-8D2C-4DE9-B0D6-6DD22F23C531}"/>
  </bookViews>
  <sheets>
    <sheet name="有形固定資産の明細（全体会計）_円単位" sheetId="1" r:id="rId1"/>
    <sheet name="有形固定資産に係る行政目的別の明細（全体会計）_円単位" sheetId="2" r:id="rId2"/>
    <sheet name="投資及び出資金の明細（一般会計等)_円単位" sheetId="3" r:id="rId3"/>
    <sheet name="基金の明細（全体会計）_円単位" sheetId="4" r:id="rId4"/>
    <sheet name="長期延滞債権の明細（全体会計）_円単位" sheetId="5" r:id="rId5"/>
    <sheet name="未収金の明細（全体会計）_円単位" sheetId="6" r:id="rId6"/>
    <sheet name="地方債等（借入先別）の明細_全体会計_円単位" sheetId="7" r:id="rId7"/>
    <sheet name="地方債等（利率別）の明細_全体会計_円単位" sheetId="8" r:id="rId8"/>
    <sheet name="地方債等（返済期間別）の明細_全体会計_円単位" sheetId="9" r:id="rId9"/>
    <sheet name="引当金の明細（全体会計）_円単位" sheetId="10" r:id="rId10"/>
    <sheet name="補助金等の明細（一般会計等）_円単位" sheetId="11" r:id="rId11"/>
    <sheet name="財源の明細_全体会計_円単位" sheetId="12" r:id="rId12"/>
    <sheet name="財源情報の明細（全体会計）_円単位" sheetId="13" r:id="rId13"/>
    <sheet name="資金の明細（全体会計）_円単位" sheetId="14" r:id="rId14"/>
  </sheets>
  <definedNames>
    <definedName name="_xlnm._FilterDatabase" localSheetId="11" hidden="1">財源の明細_全体会計_円単位!$A$5:$E$146</definedName>
    <definedName name="_xlnm._FilterDatabase" localSheetId="10" hidden="1">'補助金等の明細（一般会計等）_円単位'!$A$6:$E$24</definedName>
    <definedName name="_xlnm.Print_Area" localSheetId="11">財源の明細_全体会計_円単位!$A$1:$E$146</definedName>
    <definedName name="_xlnm.Print_Area" localSheetId="7">'地方債等（利率別）の明細_全体会計_円単位'!$A$1:$I$7</definedName>
    <definedName name="_xlnm.Print_Area" localSheetId="10">'補助金等の明細（一般会計等）_円単位'!$A$1:$E$25</definedName>
    <definedName name="_xlnm.Print_Titles" localSheetId="11">財源の明細_全体会計_円単位!$5:$5</definedName>
    <definedName name="_xlnm.Print_Titles" localSheetId="10">'補助金等の明細（一般会計等）_円単位'!$1:$5</definedName>
    <definedName name="_xlnm.Print_Titles" localSheetId="1">'有形固定資産に係る行政目的別の明細（全体会計）_円単位'!$1:$5</definedName>
    <definedName name="_xlnm.Print_Titles" localSheetId="0">'有形固定資産の明細（全体会計）_円単位'!$1:$5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4" l="1"/>
  <c r="E135" i="12"/>
  <c r="E136" i="12" s="1"/>
  <c r="E134" i="12"/>
  <c r="E131" i="12"/>
  <c r="E128" i="12"/>
  <c r="E125" i="12"/>
  <c r="E124" i="12"/>
  <c r="E121" i="12"/>
  <c r="E118" i="12"/>
  <c r="E126" i="12" s="1"/>
  <c r="E112" i="12"/>
  <c r="E109" i="12"/>
  <c r="E113" i="12" s="1"/>
  <c r="E114" i="12" s="1"/>
  <c r="E106" i="12"/>
  <c r="E98" i="12"/>
  <c r="E95" i="12"/>
  <c r="E99" i="12" s="1"/>
  <c r="E100" i="12" s="1"/>
  <c r="E92" i="12"/>
  <c r="E87" i="12"/>
  <c r="E88" i="12" s="1"/>
  <c r="E84" i="12"/>
  <c r="E81" i="12"/>
  <c r="E89" i="12" s="1"/>
  <c r="E77" i="12"/>
  <c r="E78" i="12" s="1"/>
  <c r="E76" i="12"/>
  <c r="E73" i="12"/>
  <c r="E70" i="12"/>
  <c r="E64" i="12"/>
  <c r="E143" i="12" s="1"/>
  <c r="E63" i="12"/>
  <c r="E65" i="12" s="1"/>
  <c r="E61" i="12"/>
  <c r="E140" i="12" s="1"/>
  <c r="E60" i="12"/>
  <c r="E62" i="12" s="1"/>
  <c r="E66" i="12" s="1"/>
  <c r="E55" i="12"/>
  <c r="E56" i="12" s="1"/>
  <c r="E52" i="12"/>
  <c r="E49" i="12"/>
  <c r="E57" i="12" s="1"/>
  <c r="E46" i="12"/>
  <c r="E45" i="12"/>
  <c r="E42" i="12"/>
  <c r="E39" i="12"/>
  <c r="E47" i="12" s="1"/>
  <c r="E35" i="12"/>
  <c r="E32" i="12"/>
  <c r="E36" i="12" s="1"/>
  <c r="E29" i="12"/>
  <c r="E58" i="12" s="1"/>
  <c r="E59" i="12" s="1"/>
  <c r="E25" i="12"/>
  <c r="E22" i="12"/>
  <c r="E26" i="12" s="1"/>
  <c r="E27" i="12" s="1"/>
  <c r="E19" i="12"/>
  <c r="D23" i="11"/>
  <c r="D15" i="11"/>
  <c r="D24" i="11" s="1"/>
  <c r="E11" i="10"/>
  <c r="D11" i="10"/>
  <c r="C11" i="10"/>
  <c r="B11" i="10"/>
  <c r="F10" i="10"/>
  <c r="F9" i="10"/>
  <c r="F8" i="10"/>
  <c r="F7" i="10"/>
  <c r="F11" i="10" s="1"/>
  <c r="C29" i="6"/>
  <c r="B29" i="6"/>
  <c r="C26" i="6"/>
  <c r="C24" i="6"/>
  <c r="B23" i="6"/>
  <c r="C22" i="6"/>
  <c r="C21" i="6"/>
  <c r="C20" i="6"/>
  <c r="C19" i="6"/>
  <c r="C18" i="6"/>
  <c r="C16" i="6"/>
  <c r="C15" i="6"/>
  <c r="C14" i="6"/>
  <c r="C13" i="6"/>
  <c r="C12" i="6"/>
  <c r="C11" i="6"/>
  <c r="C23" i="6" s="1"/>
  <c r="C30" i="6" s="1"/>
  <c r="C8" i="6"/>
  <c r="B8" i="6"/>
  <c r="B30" i="6" s="1"/>
  <c r="B28" i="5"/>
  <c r="C27" i="5"/>
  <c r="C24" i="5"/>
  <c r="C23" i="5"/>
  <c r="C28" i="5" s="1"/>
  <c r="C22" i="5"/>
  <c r="C29" i="5" s="1"/>
  <c r="B22" i="5"/>
  <c r="B29" i="5" s="1"/>
  <c r="B21" i="4"/>
  <c r="G18" i="4"/>
  <c r="G21" i="4" s="1"/>
  <c r="E18" i="4"/>
  <c r="E21" i="4" s="1"/>
  <c r="D18" i="4"/>
  <c r="D21" i="4" s="1"/>
  <c r="C18" i="4"/>
  <c r="C21" i="4" s="1"/>
  <c r="B18" i="4"/>
  <c r="F17" i="4"/>
  <c r="F16" i="4"/>
  <c r="F15" i="4"/>
  <c r="F14" i="4"/>
  <c r="F13" i="4"/>
  <c r="F12" i="4"/>
  <c r="F11" i="4"/>
  <c r="F10" i="4"/>
  <c r="F9" i="4"/>
  <c r="F8" i="4"/>
  <c r="F7" i="4"/>
  <c r="F6" i="4"/>
  <c r="F18" i="4" s="1"/>
  <c r="F21" i="4" s="1"/>
  <c r="K30" i="3"/>
  <c r="F30" i="3"/>
  <c r="D30" i="3"/>
  <c r="C30" i="3"/>
  <c r="B30" i="3"/>
  <c r="G28" i="3"/>
  <c r="E28" i="3"/>
  <c r="H28" i="3" s="1"/>
  <c r="I28" i="3" s="1"/>
  <c r="J28" i="3" s="1"/>
  <c r="G27" i="3"/>
  <c r="E27" i="3"/>
  <c r="H27" i="3" s="1"/>
  <c r="I27" i="3" s="1"/>
  <c r="J27" i="3" s="1"/>
  <c r="G26" i="3"/>
  <c r="E26" i="3"/>
  <c r="H26" i="3" s="1"/>
  <c r="G25" i="3"/>
  <c r="E25" i="3"/>
  <c r="H25" i="3" s="1"/>
  <c r="I25" i="3" s="1"/>
  <c r="J25" i="3" s="1"/>
  <c r="G24" i="3"/>
  <c r="H24" i="3" s="1"/>
  <c r="I24" i="3" s="1"/>
  <c r="J24" i="3" s="1"/>
  <c r="E24" i="3"/>
  <c r="G23" i="3"/>
  <c r="E23" i="3"/>
  <c r="H23" i="3" s="1"/>
  <c r="I23" i="3" s="1"/>
  <c r="J23" i="3" s="1"/>
  <c r="G22" i="3"/>
  <c r="E22" i="3"/>
  <c r="H22" i="3" s="1"/>
  <c r="I22" i="3" s="1"/>
  <c r="J22" i="3" s="1"/>
  <c r="G21" i="3"/>
  <c r="E21" i="3"/>
  <c r="H21" i="3" s="1"/>
  <c r="I21" i="3" s="1"/>
  <c r="J21" i="3" s="1"/>
  <c r="G20" i="3"/>
  <c r="E20" i="3"/>
  <c r="H20" i="3" s="1"/>
  <c r="I20" i="3" s="1"/>
  <c r="J20" i="3" s="1"/>
  <c r="H19" i="3"/>
  <c r="I19" i="3" s="1"/>
  <c r="J19" i="3" s="1"/>
  <c r="G19" i="3"/>
  <c r="E19" i="3"/>
  <c r="G18" i="3"/>
  <c r="E18" i="3"/>
  <c r="H18" i="3" s="1"/>
  <c r="J14" i="3"/>
  <c r="F14" i="3"/>
  <c r="D14" i="3"/>
  <c r="C14" i="3"/>
  <c r="B14" i="3"/>
  <c r="G13" i="3"/>
  <c r="E13" i="3"/>
  <c r="G12" i="3"/>
  <c r="E12" i="3"/>
  <c r="H12" i="3" s="1"/>
  <c r="H8" i="3"/>
  <c r="D8" i="3"/>
  <c r="G7" i="3"/>
  <c r="F7" i="3"/>
  <c r="E137" i="12" l="1"/>
  <c r="E138" i="12" s="1"/>
  <c r="E67" i="12"/>
  <c r="E139" i="12"/>
  <c r="E141" i="12" s="1"/>
  <c r="E142" i="12"/>
  <c r="E144" i="12" s="1"/>
  <c r="E37" i="12"/>
  <c r="H30" i="3"/>
  <c r="I18" i="3"/>
  <c r="H14" i="3"/>
  <c r="I12" i="3"/>
  <c r="I14" i="3" s="1"/>
  <c r="E30" i="3"/>
  <c r="E14" i="3"/>
  <c r="E145" i="12" l="1"/>
  <c r="E146" i="12" s="1"/>
  <c r="J18" i="3"/>
  <c r="J30" i="3" s="1"/>
  <c r="I3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sutani</author>
  </authors>
  <commentList>
    <comment ref="C11" authorId="0" shapeId="0" xr:uid="{DADA02A3-3734-4AA1-B28B-C2DDF7D24026}">
      <text>
        <r>
          <rPr>
            <b/>
            <sz val="9"/>
            <color indexed="81"/>
            <rFont val="MS P ゴシック"/>
            <family val="3"/>
            <charset val="128"/>
          </rPr>
          <t>sutani:</t>
        </r>
        <r>
          <rPr>
            <sz val="9"/>
            <color indexed="81"/>
            <rFont val="MS P ゴシック"/>
            <family val="3"/>
            <charset val="128"/>
          </rPr>
          <t xml:space="preserve">
165,925,000円加算</t>
        </r>
      </text>
    </comment>
  </commentList>
</comments>
</file>

<file path=xl/sharedStrings.xml><?xml version="1.0" encoding="utf-8"?>
<sst xmlns="http://schemas.openxmlformats.org/spreadsheetml/2006/main" count="580" uniqueCount="293">
  <si>
    <t>有形固定資産の明細</t>
  </si>
  <si>
    <t>自治体名：門真市</t>
  </si>
  <si>
    <t>年度：令和5年度</t>
  </si>
  <si>
    <t>会計：全体会計</t>
  </si>
  <si>
    <t>（単位：円）</t>
  </si>
  <si>
    <t>区分</t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</si>
  <si>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</si>
  <si>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</si>
  <si>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</si>
  <si>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</si>
  <si>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</si>
  <si>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本年度償却額_x000D_
(F)</t>
  </si>
  <si>
    <t>差引本年度末残高_x000D_
(D)-(E)_x000D_
(G)</t>
  </si>
  <si>
    <t>事業用資産</t>
  </si>
  <si>
    <t>　土地</t>
  </si>
  <si>
    <t>　立木竹</t>
  </si>
  <si>
    <t>　建物</t>
  </si>
  <si>
    <t>　工作物</t>
  </si>
  <si>
    <t>　船舶</t>
  </si>
  <si>
    <t>　浮標等</t>
  </si>
  <si>
    <t>　航空機</t>
  </si>
  <si>
    <t>　その他</t>
  </si>
  <si>
    <t>　建設仮勘定</t>
  </si>
  <si>
    <t>インフラ資産</t>
  </si>
  <si>
    <t>物品</t>
  </si>
  <si>
    <t>合計</t>
  </si>
  <si>
    <t>有形固定資産に係る行政目的別の明細</t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</si>
  <si>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</si>
  <si>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</si>
  <si>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</si>
  <si>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</si>
  <si>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</si>
  <si>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</si>
  <si>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</si>
  <si>
    <t>警察</t>
  </si>
  <si>
    <t>投資及び出資金の明細</t>
  </si>
  <si>
    <t>自治体名：門真市</t>
    <rPh sb="5" eb="7">
      <t>カドマ</t>
    </rPh>
    <rPh sb="7" eb="8">
      <t>シ</t>
    </rPh>
    <phoneticPr fontId="3"/>
  </si>
  <si>
    <t>年度：令和5年度</t>
    <rPh sb="3" eb="5">
      <t>レイワ</t>
    </rPh>
    <phoneticPr fontId="3"/>
  </si>
  <si>
    <t>会計：一般会計等</t>
    <rPh sb="0" eb="2">
      <t>カイケイ</t>
    </rPh>
    <rPh sb="3" eb="5">
      <t>イッパン</t>
    </rPh>
    <rPh sb="5" eb="7">
      <t>カイケイ</t>
    </rPh>
    <rPh sb="7" eb="8">
      <t>トウ</t>
    </rPh>
    <phoneticPr fontId="3"/>
  </si>
  <si>
    <t>市場価格のあるもの</t>
  </si>
  <si>
    <t>(単位：円)</t>
    <phoneticPr fontId="3"/>
  </si>
  <si>
    <t>銘柄名</t>
  </si>
  <si>
    <t>株数・口数など_x000D_
(A)</t>
  </si>
  <si>
    <t>時価単価_x000D_
(B)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</si>
  <si>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</si>
  <si>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</si>
  <si>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</si>
  <si>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</si>
  <si>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(参考)財産に関する_x000D_
調書記載額(単位：千円)</t>
    <rPh sb="18" eb="20">
      <t>タンイ</t>
    </rPh>
    <rPh sb="21" eb="22">
      <t>セン</t>
    </rPh>
    <rPh sb="22" eb="23">
      <t>エン</t>
    </rPh>
    <phoneticPr fontId="3"/>
  </si>
  <si>
    <t>市場価格のないもののうち連結対象団体に対するもの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</si>
  <si>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</si>
  <si>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</si>
  <si>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</si>
  <si>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</si>
  <si>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</si>
  <si>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</si>
  <si>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</si>
  <si>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</si>
  <si>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</si>
  <si>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門真都市開発ビル㈱</t>
  </si>
  <si>
    <t>-</t>
    <phoneticPr fontId="3"/>
  </si>
  <si>
    <t>市場価格のないもののうち連結対象団体以外に対するもの</t>
  </si>
  <si>
    <t>出資金額_x000D_
(A)</t>
  </si>
  <si>
    <t>強制評価減_x000D_
(H)</t>
  </si>
  <si>
    <t>貸借対照表計上額_x000D_
(A) - (H)_x000D_
(I)</t>
  </si>
  <si>
    <t>大阪湾広域臨海環境整備センター</t>
  </si>
  <si>
    <t>公益財団法人大阪人権博物館</t>
  </si>
  <si>
    <t>公益財団法人大阪府都市整備推進センター</t>
    <rPh sb="6" eb="9">
      <t>オオサカフ</t>
    </rPh>
    <rPh sb="9" eb="11">
      <t>トシ</t>
    </rPh>
    <rPh sb="11" eb="13">
      <t>セイビ</t>
    </rPh>
    <rPh sb="13" eb="15">
      <t>スイシン</t>
    </rPh>
    <phoneticPr fontId="7"/>
  </si>
  <si>
    <t>公益財団法人大阪みどりのトラスト協会</t>
  </si>
  <si>
    <t>一般財団法人大阪府地域福祉推進財団</t>
  </si>
  <si>
    <t>公益財団法人大阪府暴力追放推進センター</t>
  </si>
  <si>
    <t>一般財団法人アジア・太平洋人権情報センター</t>
  </si>
  <si>
    <t>大阪モノレール株式会社</t>
  </si>
  <si>
    <t>㈱むらおか振興公社</t>
  </si>
  <si>
    <t>一般財団法人大阪建築防災センター</t>
  </si>
  <si>
    <t>地方公共団体金融機構</t>
  </si>
  <si>
    <t>その他（水道事業会計保有投資有価証券）</t>
    <rPh sb="2" eb="3">
      <t>タ</t>
    </rPh>
    <rPh sb="4" eb="6">
      <t>スイドウ</t>
    </rPh>
    <rPh sb="6" eb="8">
      <t>ジギョウ</t>
    </rPh>
    <rPh sb="8" eb="10">
      <t>カイケイ</t>
    </rPh>
    <rPh sb="10" eb="12">
      <t>ホユウ</t>
    </rPh>
    <rPh sb="12" eb="14">
      <t>トウシ</t>
    </rPh>
    <rPh sb="14" eb="16">
      <t>ユウカ</t>
    </rPh>
    <rPh sb="16" eb="18">
      <t>ショウケン</t>
    </rPh>
    <phoneticPr fontId="3"/>
  </si>
  <si>
    <t>基金の明細</t>
    <phoneticPr fontId="3"/>
  </si>
  <si>
    <t>会計：全体会計</t>
    <rPh sb="0" eb="2">
      <t>カイケイ</t>
    </rPh>
    <rPh sb="3" eb="5">
      <t>ゼンタイ</t>
    </rPh>
    <rPh sb="5" eb="7">
      <t>カイケイ</t>
    </rPh>
    <phoneticPr fontId="3"/>
  </si>
  <si>
    <t>種類</t>
  </si>
  <si>
    <t>現金預金</t>
  </si>
  <si>
    <t>有価証券</t>
  </si>
  <si>
    <t>土地</t>
  </si>
  <si>
    <t>その他</t>
  </si>
  <si>
    <t>合計_x000D_
(貸借対照表計上額)</t>
  </si>
  <si>
    <t>(参考)財産に関する
調書記載額　(単位：千円)
（出納整理期間を含まない）</t>
    <rPh sb="19" eb="21">
      <t>タンイ</t>
    </rPh>
    <rPh sb="22" eb="23">
      <t>セン</t>
    </rPh>
    <rPh sb="23" eb="24">
      <t>エン</t>
    </rPh>
    <rPh sb="26" eb="28">
      <t>スイトウ</t>
    </rPh>
    <rPh sb="28" eb="30">
      <t>セイリ</t>
    </rPh>
    <rPh sb="30" eb="32">
      <t>キカン</t>
    </rPh>
    <rPh sb="33" eb="34">
      <t>フク</t>
    </rPh>
    <phoneticPr fontId="3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</si>
  <si>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</si>
  <si>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減債基金</t>
    <rPh sb="0" eb="2">
      <t>ゲンサイ</t>
    </rPh>
    <rPh sb="2" eb="4">
      <t>キキン</t>
    </rPh>
    <phoneticPr fontId="5"/>
  </si>
  <si>
    <t>市営住宅建設基金</t>
    <rPh sb="0" eb="2">
      <t>シエイ</t>
    </rPh>
    <rPh sb="2" eb="4">
      <t>ジュウタク</t>
    </rPh>
    <rPh sb="4" eb="6">
      <t>ケンセツ</t>
    </rPh>
    <rPh sb="6" eb="8">
      <t>キキン</t>
    </rPh>
    <phoneticPr fontId="5"/>
  </si>
  <si>
    <t>福祉推進基金</t>
    <rPh sb="0" eb="2">
      <t>フクシ</t>
    </rPh>
    <rPh sb="2" eb="4">
      <t>スイシン</t>
    </rPh>
    <rPh sb="4" eb="6">
      <t>キキン</t>
    </rPh>
    <phoneticPr fontId="5"/>
  </si>
  <si>
    <t>都市整備基金</t>
    <rPh sb="0" eb="2">
      <t>トシ</t>
    </rPh>
    <rPh sb="2" eb="4">
      <t>セイビ</t>
    </rPh>
    <rPh sb="4" eb="6">
      <t>キキン</t>
    </rPh>
    <phoneticPr fontId="5"/>
  </si>
  <si>
    <t>文化芸術振興基金</t>
    <rPh sb="0" eb="2">
      <t>ブンカ</t>
    </rPh>
    <rPh sb="2" eb="4">
      <t>ゲイジュツ</t>
    </rPh>
    <rPh sb="4" eb="6">
      <t>シンコウ</t>
    </rPh>
    <rPh sb="6" eb="8">
      <t>キキン</t>
    </rPh>
    <phoneticPr fontId="5"/>
  </si>
  <si>
    <t>環境保全基金</t>
    <rPh sb="0" eb="2">
      <t>カンキョウ</t>
    </rPh>
    <rPh sb="2" eb="4">
      <t>ホゼン</t>
    </rPh>
    <rPh sb="4" eb="6">
      <t>キキン</t>
    </rPh>
    <phoneticPr fontId="5"/>
  </si>
  <si>
    <t>教育振興基金</t>
    <rPh sb="0" eb="2">
      <t>キョウイク</t>
    </rPh>
    <rPh sb="2" eb="4">
      <t>シンコウ</t>
    </rPh>
    <rPh sb="4" eb="6">
      <t>キキン</t>
    </rPh>
    <phoneticPr fontId="5"/>
  </si>
  <si>
    <t>まちづくり整備基金</t>
    <rPh sb="5" eb="7">
      <t>セイビ</t>
    </rPh>
    <rPh sb="7" eb="9">
      <t>キキン</t>
    </rPh>
    <phoneticPr fontId="5"/>
  </si>
  <si>
    <t>森林環境基金</t>
    <rPh sb="0" eb="2">
      <t>シンリン</t>
    </rPh>
    <rPh sb="2" eb="4">
      <t>カンキョウ</t>
    </rPh>
    <rPh sb="4" eb="6">
      <t>キキン</t>
    </rPh>
    <phoneticPr fontId="5"/>
  </si>
  <si>
    <t>退職手当基金</t>
    <rPh sb="0" eb="2">
      <t>タイショク</t>
    </rPh>
    <rPh sb="2" eb="4">
      <t>テアテ</t>
    </rPh>
    <rPh sb="4" eb="6">
      <t>キキン</t>
    </rPh>
    <phoneticPr fontId="5"/>
  </si>
  <si>
    <t>水洗便所改造資金貸付基金</t>
    <rPh sb="0" eb="2">
      <t>スイセン</t>
    </rPh>
    <rPh sb="2" eb="4">
      <t>ベンジョ</t>
    </rPh>
    <rPh sb="4" eb="6">
      <t>カイゾウ</t>
    </rPh>
    <rPh sb="6" eb="8">
      <t>シキン</t>
    </rPh>
    <rPh sb="8" eb="10">
      <t>カシツケ</t>
    </rPh>
    <rPh sb="10" eb="12">
      <t>キキン</t>
    </rPh>
    <phoneticPr fontId="5"/>
  </si>
  <si>
    <t>一般会計等　合計</t>
    <rPh sb="0" eb="2">
      <t>イッパン</t>
    </rPh>
    <rPh sb="2" eb="4">
      <t>カイケイ</t>
    </rPh>
    <rPh sb="4" eb="5">
      <t>トウ</t>
    </rPh>
    <phoneticPr fontId="3"/>
  </si>
  <si>
    <t>国民健康保険財政調整基金</t>
    <rPh sb="0" eb="2">
      <t>コクミン</t>
    </rPh>
    <rPh sb="2" eb="4">
      <t>ケンコウ</t>
    </rPh>
    <rPh sb="4" eb="6">
      <t>ホケン</t>
    </rPh>
    <rPh sb="6" eb="8">
      <t>ザイセイ</t>
    </rPh>
    <rPh sb="8" eb="10">
      <t>チョウセイ</t>
    </rPh>
    <rPh sb="10" eb="12">
      <t>キキン</t>
    </rPh>
    <phoneticPr fontId="5"/>
  </si>
  <si>
    <t>国民健康保険出産費貸付基金</t>
    <rPh sb="0" eb="2">
      <t>コクミン</t>
    </rPh>
    <rPh sb="2" eb="4">
      <t>ケンコウ</t>
    </rPh>
    <rPh sb="4" eb="6">
      <t>ホケン</t>
    </rPh>
    <rPh sb="6" eb="8">
      <t>シュッサン</t>
    </rPh>
    <rPh sb="8" eb="9">
      <t>ヒ</t>
    </rPh>
    <rPh sb="9" eb="11">
      <t>カシツケ</t>
    </rPh>
    <rPh sb="11" eb="13">
      <t>キキン</t>
    </rPh>
    <phoneticPr fontId="5"/>
  </si>
  <si>
    <t>全体会計　合計</t>
    <rPh sb="0" eb="2">
      <t>ゼンタイ</t>
    </rPh>
    <rPh sb="2" eb="4">
      <t>カイケイ</t>
    </rPh>
    <phoneticPr fontId="3"/>
  </si>
  <si>
    <t>長期延滞債権の明細</t>
  </si>
  <si>
    <t>相手先名または種別</t>
  </si>
  <si>
    <t>貸借対照表計上額</t>
  </si>
  <si>
    <t>徴収不能引当金計上額</t>
  </si>
  <si>
    <t>【貸付金】</t>
  </si>
  <si>
    <t>援護資金</t>
  </si>
  <si>
    <t>一般会計等　計</t>
    <rPh sb="0" eb="2">
      <t>イッパン</t>
    </rPh>
    <rPh sb="2" eb="4">
      <t>カイケイ</t>
    </rPh>
    <rPh sb="4" eb="5">
      <t>トウ</t>
    </rPh>
    <phoneticPr fontId="3"/>
  </si>
  <si>
    <t>【未収金】</t>
  </si>
  <si>
    <t>税等未収金</t>
    <rPh sb="0" eb="2">
      <t>ゼイトウ</t>
    </rPh>
    <rPh sb="2" eb="5">
      <t>ミシュウキン</t>
    </rPh>
    <phoneticPr fontId="3"/>
  </si>
  <si>
    <t>市民税（個人）</t>
    <rPh sb="0" eb="2">
      <t>シミン</t>
    </rPh>
    <rPh sb="2" eb="3">
      <t>ゼイ</t>
    </rPh>
    <rPh sb="4" eb="6">
      <t>コジン</t>
    </rPh>
    <phoneticPr fontId="2"/>
  </si>
  <si>
    <t>市民税（法人）</t>
    <rPh sb="0" eb="2">
      <t>シミン</t>
    </rPh>
    <rPh sb="2" eb="3">
      <t>ゼイ</t>
    </rPh>
    <rPh sb="4" eb="6">
      <t>ホウジン</t>
    </rPh>
    <phoneticPr fontId="2"/>
  </si>
  <si>
    <t>固定資産税</t>
    <rPh sb="0" eb="2">
      <t>コテイ</t>
    </rPh>
    <rPh sb="2" eb="5">
      <t>シサンゼイ</t>
    </rPh>
    <phoneticPr fontId="2"/>
  </si>
  <si>
    <t>軽自動車税</t>
    <rPh sb="0" eb="4">
      <t>ケイジドウシャ</t>
    </rPh>
    <rPh sb="4" eb="5">
      <t>ゼイ</t>
    </rPh>
    <phoneticPr fontId="2"/>
  </si>
  <si>
    <t>都市計画税</t>
    <rPh sb="0" eb="2">
      <t>トシ</t>
    </rPh>
    <rPh sb="2" eb="4">
      <t>ケイカク</t>
    </rPh>
    <rPh sb="4" eb="5">
      <t>ゼイ</t>
    </rPh>
    <phoneticPr fontId="2"/>
  </si>
  <si>
    <t>民生費負担金</t>
    <rPh sb="0" eb="3">
      <t>ミンセイヒ</t>
    </rPh>
    <rPh sb="3" eb="6">
      <t>フタンキン</t>
    </rPh>
    <phoneticPr fontId="3"/>
  </si>
  <si>
    <t>その他の未収金</t>
    <rPh sb="2" eb="3">
      <t>ホカ</t>
    </rPh>
    <rPh sb="4" eb="7">
      <t>ミシュウキン</t>
    </rPh>
    <phoneticPr fontId="3"/>
  </si>
  <si>
    <t>民生使用料</t>
  </si>
  <si>
    <t>土木使用料</t>
    <rPh sb="0" eb="2">
      <t>ドボク</t>
    </rPh>
    <rPh sb="2" eb="5">
      <t>シヨウリョウ</t>
    </rPh>
    <phoneticPr fontId="3"/>
  </si>
  <si>
    <t>教育使用料</t>
    <rPh sb="0" eb="2">
      <t>キョウイク</t>
    </rPh>
    <rPh sb="2" eb="5">
      <t>シヨウリョウ</t>
    </rPh>
    <phoneticPr fontId="2"/>
  </si>
  <si>
    <t>雑入</t>
  </si>
  <si>
    <t>一般被保険者国民健康保険料</t>
    <phoneticPr fontId="3"/>
  </si>
  <si>
    <t>退職被保険者等国民健康保険料</t>
    <phoneticPr fontId="2"/>
  </si>
  <si>
    <t>一般被保険者返納金</t>
    <phoneticPr fontId="3"/>
  </si>
  <si>
    <t>　 雑入(国民健康保険事業特別会計)</t>
    <phoneticPr fontId="3"/>
  </si>
  <si>
    <t>後期高齢者医療保険普通徴収保険料</t>
    <rPh sb="0" eb="2">
      <t>コウキ</t>
    </rPh>
    <rPh sb="2" eb="5">
      <t>コウレイシャ</t>
    </rPh>
    <rPh sb="5" eb="7">
      <t>イリョウ</t>
    </rPh>
    <rPh sb="7" eb="9">
      <t>ホケン</t>
    </rPh>
    <rPh sb="9" eb="11">
      <t>フツウ</t>
    </rPh>
    <rPh sb="11" eb="13">
      <t>チョウシュウ</t>
    </rPh>
    <rPh sb="13" eb="16">
      <t>ホケンリョウ</t>
    </rPh>
    <phoneticPr fontId="3"/>
  </si>
  <si>
    <t>特別会計　計</t>
    <rPh sb="0" eb="2">
      <t>トクベツ</t>
    </rPh>
    <rPh sb="2" eb="4">
      <t>カイケイ</t>
    </rPh>
    <phoneticPr fontId="3"/>
  </si>
  <si>
    <t>全体会計　計</t>
    <rPh sb="0" eb="2">
      <t>ゼンタイ</t>
    </rPh>
    <rPh sb="2" eb="4">
      <t>カイケイ</t>
    </rPh>
    <phoneticPr fontId="3"/>
  </si>
  <si>
    <t>未収金の明細</t>
  </si>
  <si>
    <t>援護資金</t>
    <phoneticPr fontId="3"/>
  </si>
  <si>
    <t>　一般会計等　計</t>
    <rPh sb="1" eb="3">
      <t>イッパン</t>
    </rPh>
    <rPh sb="3" eb="5">
      <t>カイケイ</t>
    </rPh>
    <rPh sb="5" eb="6">
      <t>トウ</t>
    </rPh>
    <phoneticPr fontId="3"/>
  </si>
  <si>
    <t>税等未収金</t>
    <rPh sb="0" eb="1">
      <t>ゼイ</t>
    </rPh>
    <rPh sb="1" eb="2">
      <t>トウ</t>
    </rPh>
    <rPh sb="2" eb="5">
      <t>ミシュウキン</t>
    </rPh>
    <phoneticPr fontId="3"/>
  </si>
  <si>
    <t>市民税（個人）</t>
    <rPh sb="0" eb="1">
      <t>シ</t>
    </rPh>
    <phoneticPr fontId="2"/>
  </si>
  <si>
    <t>市民税（法人）</t>
    <rPh sb="0" eb="1">
      <t>シ</t>
    </rPh>
    <phoneticPr fontId="2"/>
  </si>
  <si>
    <t>固定資産税</t>
    <phoneticPr fontId="3"/>
  </si>
  <si>
    <t>軽自動車税</t>
    <phoneticPr fontId="3"/>
  </si>
  <si>
    <t>都市計画税</t>
    <phoneticPr fontId="3"/>
  </si>
  <si>
    <t>民生費負担金</t>
    <phoneticPr fontId="3"/>
  </si>
  <si>
    <t>民生使用料</t>
    <phoneticPr fontId="3"/>
  </si>
  <si>
    <t>衛生使用料</t>
    <rPh sb="0" eb="2">
      <t>エイセイ</t>
    </rPh>
    <phoneticPr fontId="3"/>
  </si>
  <si>
    <t>土木使用料</t>
    <phoneticPr fontId="3"/>
  </si>
  <si>
    <t>教育使用料</t>
    <rPh sb="0" eb="2">
      <t>キョウイク</t>
    </rPh>
    <phoneticPr fontId="3"/>
  </si>
  <si>
    <t>水道使用料等（水道事業会計）</t>
    <rPh sb="0" eb="2">
      <t>スイドウ</t>
    </rPh>
    <rPh sb="2" eb="4">
      <t>シヨウ</t>
    </rPh>
    <rPh sb="4" eb="5">
      <t>リョウ</t>
    </rPh>
    <rPh sb="5" eb="6">
      <t>トウ</t>
    </rPh>
    <rPh sb="7" eb="9">
      <t>スイドウ</t>
    </rPh>
    <rPh sb="9" eb="11">
      <t>ジギョウ</t>
    </rPh>
    <rPh sb="11" eb="13">
      <t>カイケイ</t>
    </rPh>
    <phoneticPr fontId="3"/>
  </si>
  <si>
    <t>下水道使用料等（下水道事業会計）</t>
    <rPh sb="0" eb="1">
      <t>ゲ</t>
    </rPh>
    <rPh sb="1" eb="3">
      <t>スイドウ</t>
    </rPh>
    <rPh sb="3" eb="5">
      <t>シヨウ</t>
    </rPh>
    <rPh sb="5" eb="6">
      <t>リョウ</t>
    </rPh>
    <rPh sb="6" eb="7">
      <t>トウ</t>
    </rPh>
    <rPh sb="8" eb="9">
      <t>ゲ</t>
    </rPh>
    <rPh sb="9" eb="11">
      <t>スイドウ</t>
    </rPh>
    <rPh sb="11" eb="13">
      <t>ジギョウ</t>
    </rPh>
    <rPh sb="13" eb="15">
      <t>カイケイ</t>
    </rPh>
    <phoneticPr fontId="3"/>
  </si>
  <si>
    <t>全体会計　計</t>
    <rPh sb="0" eb="2">
      <t>ゼンタイ</t>
    </rPh>
    <rPh sb="2" eb="4">
      <t>カイケイ</t>
    </rPh>
    <rPh sb="5" eb="6">
      <t>ケイ</t>
    </rPh>
    <phoneticPr fontId="3"/>
  </si>
  <si>
    <t>地方債等（借入先別）の明細</t>
    <phoneticPr fontId="3"/>
  </si>
  <si>
    <t>自治体名：門真市</t>
    <rPh sb="5" eb="7">
      <t>カドマ</t>
    </rPh>
    <phoneticPr fontId="3"/>
  </si>
  <si>
    <t>会計：全体会計</t>
    <rPh sb="3" eb="5">
      <t>ゼンタイ</t>
    </rPh>
    <rPh sb="5" eb="7">
      <t>カイケイ</t>
    </rPh>
    <phoneticPr fontId="3"/>
  </si>
  <si>
    <t>地方債等_x000D_
残高</t>
  </si>
  <si>
    <t>政府資金</t>
  </si>
  <si>
    <t>地方公共団体_x000D_
金融機構</t>
  </si>
  <si>
    <t>市中銀行</t>
  </si>
  <si>
    <t>その他の_x000D_
金融機関</t>
  </si>
  <si>
    <t>市場公募債</t>
  </si>
  <si>
    <t>うち1年内償還予定</t>
  </si>
  <si>
    <t>うち共同発行債</t>
  </si>
  <si>
    <t>うち住民公募債</t>
  </si>
  <si>
    <t>【通常分】</t>
  </si>
  <si>
    <t>　一般公共事業</t>
  </si>
  <si>
    <t>　公営住宅建設</t>
  </si>
  <si>
    <t>　災害復旧</t>
  </si>
  <si>
    <t>　教育・福祉施設</t>
  </si>
  <si>
    <t>　一般単独事業</t>
  </si>
  <si>
    <t>【特別分】</t>
  </si>
  <si>
    <t>　臨時財政対策債</t>
  </si>
  <si>
    <t>　減税補てん債</t>
  </si>
  <si>
    <t>　退職手当債</t>
  </si>
  <si>
    <t>【その他】</t>
  </si>
  <si>
    <t>地方債等（利率別）の明細</t>
  </si>
  <si>
    <t>地方債等残高</t>
  </si>
  <si>
    <t>1.5％以下</t>
  </si>
  <si>
    <t>1.5％超_x000D_
2.0％以下</t>
  </si>
  <si>
    <t>2.0％超_x000D_
2.5％以下</t>
  </si>
  <si>
    <t>2.5％超_x000D_
3.0％以下</t>
  </si>
  <si>
    <t>3.0％超_x000D_
3.5％以下</t>
  </si>
  <si>
    <t>3.5％超_x000D_
4.0％以下</t>
  </si>
  <si>
    <t>4.0％超</t>
  </si>
  <si>
    <t>（参考）_x000D_
加重平均_x000D_
利率</t>
  </si>
  <si>
    <t>-</t>
  </si>
  <si>
    <t>地方債等（返済期間別）の明細</t>
  </si>
  <si>
    <t>1年以内</t>
  </si>
  <si>
    <t>1年超_x000D_
2年以内</t>
  </si>
  <si>
    <t>2年超_x000D_
3年以内</t>
  </si>
  <si>
    <t>3年超_x000D_
4年以内</t>
  </si>
  <si>
    <t>4年超_x000D_
5年以内</t>
  </si>
  <si>
    <t>5年超_x000D_
10年以内</t>
  </si>
  <si>
    <t>10年超_x000D_
15年以内</t>
  </si>
  <si>
    <t>15年超_x000D_
20年以内</t>
  </si>
  <si>
    <t>20年超</t>
  </si>
  <si>
    <t>引当金の明細</t>
  </si>
  <si>
    <t>前年度末残高</t>
  </si>
  <si>
    <t>本年度増加額</t>
  </si>
  <si>
    <t>本年度減少額</t>
  </si>
  <si>
    <t>本年度末残高</t>
  </si>
  <si>
    <t>目的使用</t>
  </si>
  <si>
    <t>退職手当引当金</t>
    <rPh sb="0" eb="2">
      <t>タイショク</t>
    </rPh>
    <rPh sb="2" eb="4">
      <t>テアテ</t>
    </rPh>
    <rPh sb="4" eb="7">
      <t>ヒキアテキン</t>
    </rPh>
    <phoneticPr fontId="2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</si>
  <si>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2"/>
  </si>
  <si>
    <t>徴収不能引当金</t>
    <rPh sb="0" eb="2">
      <t>チョウシュウ</t>
    </rPh>
    <rPh sb="2" eb="4">
      <t>フノウ</t>
    </rPh>
    <rPh sb="4" eb="7">
      <t>ヒキアテキン</t>
    </rPh>
    <phoneticPr fontId="3"/>
  </si>
  <si>
    <t>投資損失引当金</t>
    <rPh sb="0" eb="2">
      <t>トウシ</t>
    </rPh>
    <rPh sb="2" eb="4">
      <t>ソンシツ</t>
    </rPh>
    <rPh sb="4" eb="7">
      <t>ヒキアテキン</t>
    </rPh>
    <phoneticPr fontId="3"/>
  </si>
  <si>
    <t>補助金等の明細</t>
    <phoneticPr fontId="3"/>
  </si>
  <si>
    <t>(単位：円)</t>
    <rPh sb="4" eb="5">
      <t>エン</t>
    </rPh>
    <phoneticPr fontId="3"/>
  </si>
  <si>
    <t>名称</t>
  </si>
  <si>
    <t>相手先</t>
  </si>
  <si>
    <t>金額</t>
  </si>
  <si>
    <t>支出目的</t>
  </si>
  <si>
    <t>他団体への公共施設等整備補助金等</t>
    <phoneticPr fontId="3"/>
  </si>
  <si>
    <t>老朽木造建築物等除却補助金</t>
    <phoneticPr fontId="3"/>
  </si>
  <si>
    <t>支給対象者</t>
    <rPh sb="0" eb="2">
      <t>シキュウ</t>
    </rPh>
    <rPh sb="2" eb="4">
      <t>タイショウ</t>
    </rPh>
    <rPh sb="4" eb="5">
      <t>シャ</t>
    </rPh>
    <phoneticPr fontId="3"/>
  </si>
  <si>
    <t>良好な街づくりに対する支援</t>
    <rPh sb="0" eb="2">
      <t>リョウコウ</t>
    </rPh>
    <rPh sb="3" eb="4">
      <t>マチ</t>
    </rPh>
    <rPh sb="8" eb="9">
      <t>タイ</t>
    </rPh>
    <rPh sb="11" eb="13">
      <t>シエン</t>
    </rPh>
    <phoneticPr fontId="3"/>
  </si>
  <si>
    <t>木造賃貸住宅等建替事業助成金</t>
  </si>
  <si>
    <t>土地区画整理事業補助金</t>
  </si>
  <si>
    <t>土地区画整理事業組合</t>
    <rPh sb="0" eb="2">
      <t>トチ</t>
    </rPh>
    <rPh sb="2" eb="4">
      <t>クカク</t>
    </rPh>
    <rPh sb="4" eb="6">
      <t>セイリ</t>
    </rPh>
    <rPh sb="6" eb="8">
      <t>ジギョウ</t>
    </rPh>
    <rPh sb="8" eb="10">
      <t>クミアイ</t>
    </rPh>
    <phoneticPr fontId="3"/>
  </si>
  <si>
    <t>既存民間建築物耐震設計・改修補助金</t>
  </si>
  <si>
    <t>建築物の耐震化に対する支援</t>
    <rPh sb="0" eb="3">
      <t>ケンチクブツ</t>
    </rPh>
    <rPh sb="4" eb="6">
      <t>タイシン</t>
    </rPh>
    <rPh sb="6" eb="7">
      <t>カ</t>
    </rPh>
    <rPh sb="8" eb="9">
      <t>タイ</t>
    </rPh>
    <rPh sb="11" eb="13">
      <t>シエン</t>
    </rPh>
    <phoneticPr fontId="3"/>
  </si>
  <si>
    <t>狭あい道路拡幅整備補助金</t>
  </si>
  <si>
    <t>淀川左岸水防事務組合負担金</t>
  </si>
  <si>
    <t xml:space="preserve">	淀川左岸水防組合</t>
  </si>
  <si>
    <t>公共施設等整備</t>
  </si>
  <si>
    <t>計</t>
  </si>
  <si>
    <t>その他の補助金等</t>
    <phoneticPr fontId="3"/>
  </si>
  <si>
    <t>くすのき広域連合負担金</t>
  </si>
  <si>
    <t>くすのき広域連合</t>
  </si>
  <si>
    <t>運営負担金</t>
  </si>
  <si>
    <t>守口市門真市消防組合負担金</t>
  </si>
  <si>
    <t>守口市門真市消防組合</t>
  </si>
  <si>
    <t>後期高齢者医療広域連合負担金</t>
  </si>
  <si>
    <t>大阪府後期高齢者医療広域連合</t>
  </si>
  <si>
    <t>門真都市開発ビル負担金</t>
  </si>
  <si>
    <t>門真都市開発ビル</t>
  </si>
  <si>
    <t>飯盛霊園組合負担金</t>
  </si>
  <si>
    <t>飯盛霊園組合</t>
  </si>
  <si>
    <t>淀川左岸水防事務組合</t>
  </si>
  <si>
    <t>その他</t>
    <rPh sb="2" eb="3">
      <t>タ</t>
    </rPh>
    <phoneticPr fontId="3"/>
  </si>
  <si>
    <t>財源の明細</t>
    <phoneticPr fontId="3"/>
  </si>
  <si>
    <t>会計</t>
  </si>
  <si>
    <t>財源の内容</t>
  </si>
  <si>
    <t>一般会計</t>
  </si>
  <si>
    <t>税収等</t>
    <phoneticPr fontId="3"/>
  </si>
  <si>
    <t>市税</t>
    <rPh sb="0" eb="1">
      <t>シ</t>
    </rPh>
    <rPh sb="1" eb="2">
      <t>ゼイ</t>
    </rPh>
    <phoneticPr fontId="2"/>
  </si>
  <si>
    <t>地方譲与税</t>
  </si>
  <si>
    <t>利子割交付金</t>
  </si>
  <si>
    <t>配当割交付金</t>
  </si>
  <si>
    <t>株式等譲渡所得割交付金</t>
  </si>
  <si>
    <t>法人事業税交付金</t>
    <rPh sb="0" eb="2">
      <t>ホウジン</t>
    </rPh>
    <rPh sb="2" eb="5">
      <t>ジギョウゼイ</t>
    </rPh>
    <phoneticPr fontId="2"/>
  </si>
  <si>
    <t>地方消費税交付金</t>
  </si>
  <si>
    <t>環境性能割交付金</t>
    <rPh sb="0" eb="4">
      <t>カンキョウセイノウ</t>
    </rPh>
    <rPh sb="4" eb="5">
      <t>ワリ</t>
    </rPh>
    <phoneticPr fontId="2"/>
  </si>
  <si>
    <t>地方特例交付金</t>
  </si>
  <si>
    <t>地方交付税</t>
  </si>
  <si>
    <t>交通安全対策特別交付金</t>
  </si>
  <si>
    <t>分担金及び負担金</t>
  </si>
  <si>
    <t>寄附金</t>
  </si>
  <si>
    <t>小計</t>
  </si>
  <si>
    <t>国県等補助金</t>
  </si>
  <si>
    <t>資本的_x000D_
補助金</t>
  </si>
  <si>
    <t>国庫支出金</t>
  </si>
  <si>
    <t>都道府県等支出金</t>
  </si>
  <si>
    <t>経常的_x000D_
補助金</t>
  </si>
  <si>
    <t>都市開発資金
特別会計</t>
    <phoneticPr fontId="3"/>
  </si>
  <si>
    <t>他会計繰入金</t>
    <rPh sb="0" eb="1">
      <t>タ</t>
    </rPh>
    <rPh sb="1" eb="3">
      <t>カイケイ</t>
    </rPh>
    <phoneticPr fontId="2"/>
  </si>
  <si>
    <t>公共用地先行取得事業
特別会計</t>
    <phoneticPr fontId="3"/>
  </si>
  <si>
    <t>一般会計等相殺</t>
    <phoneticPr fontId="3"/>
  </si>
  <si>
    <t>一般会計等</t>
    <rPh sb="0" eb="2">
      <t>イッパン</t>
    </rPh>
    <rPh sb="2" eb="4">
      <t>カイケイ</t>
    </rPh>
    <rPh sb="4" eb="5">
      <t>トウ</t>
    </rPh>
    <phoneticPr fontId="3"/>
  </si>
  <si>
    <t>国民健康保険
特別会計</t>
    <phoneticPr fontId="3"/>
  </si>
  <si>
    <t>国民健康保険料</t>
    <rPh sb="0" eb="2">
      <t>コクミン</t>
    </rPh>
    <rPh sb="2" eb="4">
      <t>ケンコウ</t>
    </rPh>
    <rPh sb="4" eb="6">
      <t>ホケン</t>
    </rPh>
    <rPh sb="6" eb="7">
      <t>リョウ</t>
    </rPh>
    <phoneticPr fontId="2"/>
  </si>
  <si>
    <t>後期高齢者医療保険
特別会計</t>
    <phoneticPr fontId="3"/>
  </si>
  <si>
    <t>後期高齢者医療保険料</t>
    <rPh sb="0" eb="4">
      <t>コウキコウレイ</t>
    </rPh>
    <rPh sb="4" eb="5">
      <t>シャ</t>
    </rPh>
    <rPh sb="5" eb="10">
      <t>イリョウホケンリョウ</t>
    </rPh>
    <phoneticPr fontId="2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</si>
  <si>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2"/>
  </si>
  <si>
    <t>介護保険
特別会計</t>
    <rPh sb="0" eb="2">
      <t>カイゴ</t>
    </rPh>
    <phoneticPr fontId="3"/>
  </si>
  <si>
    <t>介護保険料</t>
    <rPh sb="0" eb="2">
      <t>カイゴ</t>
    </rPh>
    <rPh sb="2" eb="5">
      <t>ホケンリョウ</t>
    </rPh>
    <phoneticPr fontId="2"/>
  </si>
  <si>
    <t>公共下水道事業会計</t>
    <rPh sb="0" eb="2">
      <t>コウキョウ</t>
    </rPh>
    <rPh sb="2" eb="3">
      <t>シタ</t>
    </rPh>
    <phoneticPr fontId="2"/>
  </si>
  <si>
    <t>他会計負担金</t>
  </si>
  <si>
    <t>他会計補助金</t>
  </si>
  <si>
    <t>受益者負担金長期前受金戻入</t>
  </si>
  <si>
    <t>他会計負担金長期前受金戻入</t>
  </si>
  <si>
    <t>受贈財産評価額長期前受金戻入</t>
  </si>
  <si>
    <t>国庫支出金戻入</t>
    <rPh sb="5" eb="7">
      <t>レイニュウ</t>
    </rPh>
    <phoneticPr fontId="3"/>
  </si>
  <si>
    <t>都道府県等支出金戻入</t>
    <rPh sb="8" eb="10">
      <t>レイニュウ</t>
    </rPh>
    <phoneticPr fontId="3"/>
  </si>
  <si>
    <t>水道事業特別会計</t>
    <phoneticPr fontId="3"/>
  </si>
  <si>
    <t>工事負担金戻入</t>
  </si>
  <si>
    <t>全体会計相殺</t>
    <rPh sb="0" eb="2">
      <t>ゼンタイ</t>
    </rPh>
    <phoneticPr fontId="3"/>
  </si>
  <si>
    <t>全体会計</t>
    <rPh sb="0" eb="2">
      <t>ゼンタイ</t>
    </rPh>
    <phoneticPr fontId="3"/>
  </si>
  <si>
    <t>財源情報の明細</t>
  </si>
  <si>
    <t>会計：全体会計</t>
    <rPh sb="3" eb="5">
      <t>ゼンタイ</t>
    </rPh>
    <phoneticPr fontId="3"/>
  </si>
  <si>
    <t>（単位：円）</t>
    <rPh sb="4" eb="5">
      <t>エン</t>
    </rPh>
    <phoneticPr fontId="3"/>
  </si>
  <si>
    <t>内訳</t>
  </si>
  <si>
    <t>地方債等</t>
  </si>
  <si>
    <t>税収等</t>
  </si>
  <si>
    <t>純行政コスト</t>
  </si>
  <si>
    <t>有形固定資産等の増加</t>
  </si>
  <si>
    <t>貸付金・基金等の増加</t>
  </si>
  <si>
    <t>資金の明細</t>
    <phoneticPr fontId="3"/>
  </si>
  <si>
    <t>要求払預金</t>
    <rPh sb="0" eb="3">
      <t>ヨウキュウバラ</t>
    </rPh>
    <rPh sb="3" eb="5">
      <t>ヨキン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</si>
</sst>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&quot;-&quot;"/>
  </numFmts>
  <fonts count="15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8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b/>
      <sz val="18"/>
      <color theme="1"/>
      <name val="游ゴシック"/>
      <family val="2"/>
      <scheme val="minor"/>
    </font>
    <font>
      <sz val="9"/>
      <color theme="1"/>
      <name val="游ゴシック"/>
      <family val="2"/>
      <scheme val="minor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13">
    <xf numFmtId="0" fontId="0" fillId="0" borderId="0" xfId="0"/>
    <xf numFmtId="3" fontId="2" fillId="0" borderId="0" xfId="0" applyNumberFormat="1" applyFont="1" applyAlignment="1">
      <alignment horizontal="center" vertical="center"/>
    </xf>
    <xf numFmtId="3" fontId="4" fillId="0" borderId="0" xfId="0" applyNumberFormat="1" applyFont="1"/>
    <xf numFmtId="3" fontId="5" fillId="0" borderId="0" xfId="0" applyNumberFormat="1" applyFont="1"/>
    <xf numFmtId="3" fontId="5" fillId="0" borderId="0" xfId="0" applyNumberFormat="1" applyFont="1" applyAlignment="1">
      <alignment horizontal="right"/>
    </xf>
    <xf numFmtId="3" fontId="6" fillId="2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left" vertical="center"/>
    </xf>
    <xf numFmtId="3" fontId="4" fillId="0" borderId="1" xfId="0" applyNumberFormat="1" applyFont="1" applyBorder="1" applyAlignment="1">
      <alignment horizontal="right" vertical="center"/>
    </xf>
    <xf numFmtId="3" fontId="4" fillId="0" borderId="1" xfId="0" applyNumberFormat="1" applyFont="1" applyFill="1" applyBorder="1" applyAlignment="1">
      <alignment horizontal="left" vertical="center"/>
    </xf>
    <xf numFmtId="3" fontId="4" fillId="0" borderId="1" xfId="0" applyNumberFormat="1" applyFont="1" applyFill="1" applyBorder="1" applyAlignment="1">
      <alignment horizontal="right" vertical="center"/>
    </xf>
    <xf numFmtId="3" fontId="2" fillId="0" borderId="0" xfId="0" applyNumberFormat="1" applyFont="1"/>
    <xf numFmtId="3" fontId="7" fillId="0" borderId="0" xfId="0" applyNumberFormat="1" applyFont="1"/>
    <xf numFmtId="3" fontId="4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176" fontId="4" fillId="0" borderId="1" xfId="1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center" vertical="center"/>
    </xf>
    <xf numFmtId="176" fontId="4" fillId="0" borderId="2" xfId="1" applyNumberFormat="1" applyFont="1" applyBorder="1">
      <alignment vertical="center"/>
    </xf>
    <xf numFmtId="176" fontId="4" fillId="0" borderId="1" xfId="1" applyNumberFormat="1" applyFont="1" applyFill="1" applyBorder="1" applyAlignment="1">
      <alignment horizontal="right" vertical="center"/>
    </xf>
    <xf numFmtId="176" fontId="4" fillId="0" borderId="2" xfId="1" applyNumberFormat="1" applyFont="1" applyFill="1" applyBorder="1">
      <alignment vertical="center"/>
    </xf>
    <xf numFmtId="176" fontId="4" fillId="0" borderId="1" xfId="1" applyNumberFormat="1" applyFont="1" applyFill="1" applyBorder="1" applyAlignment="1">
      <alignment vertical="center"/>
    </xf>
    <xf numFmtId="9" fontId="4" fillId="0" borderId="1" xfId="1" applyNumberFormat="1" applyFont="1" applyFill="1" applyBorder="1">
      <alignment vertical="center"/>
    </xf>
    <xf numFmtId="38" fontId="4" fillId="0" borderId="2" xfId="1" applyFont="1" applyFill="1" applyBorder="1">
      <alignment vertical="center"/>
    </xf>
    <xf numFmtId="10" fontId="4" fillId="0" borderId="1" xfId="1" applyNumberFormat="1" applyFont="1" applyFill="1" applyBorder="1">
      <alignment vertical="center"/>
    </xf>
    <xf numFmtId="176" fontId="4" fillId="0" borderId="1" xfId="0" applyNumberFormat="1" applyFont="1" applyBorder="1" applyAlignment="1">
      <alignment horizontal="left" vertical="center"/>
    </xf>
    <xf numFmtId="176" fontId="4" fillId="0" borderId="1" xfId="1" applyNumberFormat="1" applyFont="1" applyBorder="1" applyAlignment="1">
      <alignment vertical="center"/>
    </xf>
    <xf numFmtId="176" fontId="4" fillId="0" borderId="1" xfId="0" applyNumberFormat="1" applyFont="1" applyBorder="1" applyAlignment="1">
      <alignment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3" xfId="1" applyNumberFormat="1" applyFont="1" applyFill="1" applyBorder="1" applyAlignment="1">
      <alignment vertical="center"/>
    </xf>
    <xf numFmtId="176" fontId="4" fillId="0" borderId="1" xfId="0" applyNumberFormat="1" applyFont="1" applyBorder="1" applyAlignment="1">
      <alignment horizontal="left" vertical="center" indent="1"/>
    </xf>
    <xf numFmtId="176" fontId="4" fillId="0" borderId="1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right"/>
    </xf>
    <xf numFmtId="3" fontId="8" fillId="0" borderId="0" xfId="0" applyNumberFormat="1" applyFont="1"/>
    <xf numFmtId="0" fontId="2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76" fontId="5" fillId="0" borderId="1" xfId="1" applyNumberFormat="1" applyFont="1" applyBorder="1" applyAlignment="1">
      <alignment horizontal="right" vertical="center"/>
    </xf>
    <xf numFmtId="176" fontId="5" fillId="0" borderId="8" xfId="1" applyNumberFormat="1" applyFont="1" applyBorder="1" applyAlignment="1">
      <alignment horizontal="right" vertical="center"/>
    </xf>
    <xf numFmtId="176" fontId="5" fillId="0" borderId="1" xfId="1" applyNumberFormat="1" applyFont="1" applyFill="1" applyBorder="1" applyAlignment="1">
      <alignment horizontal="right" vertical="center"/>
    </xf>
    <xf numFmtId="176" fontId="5" fillId="0" borderId="8" xfId="1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38" fontId="4" fillId="0" borderId="0" xfId="1" applyFont="1" applyAlignment="1"/>
    <xf numFmtId="176" fontId="4" fillId="0" borderId="0" xfId="0" applyNumberFormat="1" applyFont="1"/>
    <xf numFmtId="38" fontId="4" fillId="0" borderId="0" xfId="0" applyNumberFormat="1" applyFont="1"/>
    <xf numFmtId="0" fontId="6" fillId="2" borderId="1" xfId="0" applyFont="1" applyFill="1" applyBorder="1" applyAlignment="1">
      <alignment horizontal="center" vertical="center" wrapText="1"/>
    </xf>
    <xf numFmtId="176" fontId="4" fillId="0" borderId="8" xfId="0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0" fontId="4" fillId="0" borderId="7" xfId="2" applyNumberFormat="1" applyFont="1" applyFill="1" applyBorder="1" applyAlignment="1">
      <alignment horizontal="right" vertical="center"/>
    </xf>
    <xf numFmtId="176" fontId="4" fillId="0" borderId="8" xfId="1" applyNumberFormat="1" applyFont="1" applyFill="1" applyBorder="1" applyAlignment="1">
      <alignment horizontal="right" vertical="center"/>
    </xf>
    <xf numFmtId="176" fontId="4" fillId="0" borderId="4" xfId="1" applyNumberFormat="1" applyFont="1" applyBorder="1" applyAlignment="1">
      <alignment horizontal="right" vertical="center"/>
    </xf>
    <xf numFmtId="3" fontId="4" fillId="2" borderId="1" xfId="0" applyNumberFormat="1" applyFont="1" applyFill="1" applyBorder="1" applyAlignment="1">
      <alignment horizontal="center" vertical="center"/>
    </xf>
    <xf numFmtId="3" fontId="8" fillId="0" borderId="0" xfId="0" applyNumberFormat="1" applyFont="1" applyAlignment="1">
      <alignment horizontal="center"/>
    </xf>
    <xf numFmtId="3" fontId="11" fillId="0" borderId="0" xfId="0" applyNumberFormat="1" applyFont="1"/>
    <xf numFmtId="3" fontId="12" fillId="0" borderId="0" xfId="0" applyNumberFormat="1" applyFont="1"/>
    <xf numFmtId="3" fontId="0" fillId="0" borderId="0" xfId="0" applyNumberFormat="1"/>
    <xf numFmtId="3" fontId="0" fillId="0" borderId="0" xfId="0" applyNumberFormat="1" applyAlignment="1">
      <alignment horizontal="right"/>
    </xf>
    <xf numFmtId="3" fontId="12" fillId="2" borderId="1" xfId="0" applyNumberFormat="1" applyFont="1" applyFill="1" applyBorder="1" applyAlignment="1">
      <alignment horizontal="center" vertical="center"/>
    </xf>
    <xf numFmtId="176" fontId="12" fillId="2" borderId="1" xfId="0" applyNumberFormat="1" applyFont="1" applyFill="1" applyBorder="1" applyAlignment="1">
      <alignment horizontal="center" vertical="center"/>
    </xf>
    <xf numFmtId="3" fontId="12" fillId="0" borderId="9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vertical="center"/>
    </xf>
    <xf numFmtId="176" fontId="12" fillId="0" borderId="1" xfId="0" applyNumberFormat="1" applyFont="1" applyBorder="1" applyAlignment="1">
      <alignment horizontal="right" vertical="center"/>
    </xf>
    <xf numFmtId="3" fontId="12" fillId="0" borderId="10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/>
    </xf>
    <xf numFmtId="3" fontId="12" fillId="0" borderId="2" xfId="0" applyNumberFormat="1" applyFont="1" applyBorder="1" applyAlignment="1">
      <alignment horizontal="center" vertical="center"/>
    </xf>
    <xf numFmtId="3" fontId="12" fillId="0" borderId="9" xfId="0" applyNumberFormat="1" applyFont="1" applyBorder="1" applyAlignment="1">
      <alignment horizontal="center" vertical="center"/>
    </xf>
    <xf numFmtId="3" fontId="12" fillId="0" borderId="10" xfId="0" applyNumberFormat="1" applyFont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center" vertical="center"/>
    </xf>
    <xf numFmtId="3" fontId="4" fillId="2" borderId="7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 readingOrder="1"/>
    </xf>
    <xf numFmtId="0" fontId="0" fillId="0" borderId="7" xfId="0" applyBorder="1" applyAlignment="1">
      <alignment vertical="center" readingOrder="1"/>
    </xf>
    <xf numFmtId="176" fontId="4" fillId="0" borderId="1" xfId="0" applyNumberFormat="1" applyFont="1" applyBorder="1" applyAlignment="1">
      <alignment vertical="center" readingOrder="1"/>
    </xf>
    <xf numFmtId="3" fontId="4" fillId="3" borderId="1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vertical="center"/>
    </xf>
    <xf numFmtId="176" fontId="4" fillId="3" borderId="1" xfId="0" applyNumberFormat="1" applyFont="1" applyFill="1" applyBorder="1" applyAlignment="1">
      <alignment vertical="center"/>
    </xf>
    <xf numFmtId="3" fontId="4" fillId="0" borderId="1" xfId="0" applyNumberFormat="1" applyFont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vertical="center"/>
    </xf>
    <xf numFmtId="3" fontId="4" fillId="3" borderId="4" xfId="0" applyNumberFormat="1" applyFont="1" applyFill="1" applyBorder="1" applyAlignment="1">
      <alignment horizontal="center" vertical="center"/>
    </xf>
    <xf numFmtId="3" fontId="4" fillId="3" borderId="6" xfId="0" applyNumberFormat="1" applyFont="1" applyFill="1" applyBorder="1" applyAlignment="1">
      <alignment horizontal="center" vertical="center"/>
    </xf>
    <xf numFmtId="3" fontId="4" fillId="3" borderId="7" xfId="0" applyNumberFormat="1" applyFont="1" applyFill="1" applyBorder="1" applyAlignment="1">
      <alignment horizontal="center" vertical="center"/>
    </xf>
    <xf numFmtId="3" fontId="12" fillId="0" borderId="11" xfId="0" applyNumberFormat="1" applyFont="1" applyBorder="1" applyAlignment="1">
      <alignment horizontal="center" vertical="center" wrapText="1"/>
    </xf>
    <xf numFmtId="3" fontId="4" fillId="0" borderId="11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left" vertical="center" shrinkToFit="1"/>
    </xf>
    <xf numFmtId="3" fontId="4" fillId="0" borderId="10" xfId="0" applyNumberFormat="1" applyFont="1" applyBorder="1" applyAlignment="1">
      <alignment horizontal="center" vertical="center"/>
    </xf>
    <xf numFmtId="3" fontId="4" fillId="0" borderId="12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vertical="center" readingOrder="1"/>
    </xf>
    <xf numFmtId="3" fontId="4" fillId="0" borderId="13" xfId="0" applyNumberFormat="1" applyFont="1" applyBorder="1" applyAlignment="1">
      <alignment horizontal="center" vertical="center"/>
    </xf>
    <xf numFmtId="3" fontId="4" fillId="0" borderId="14" xfId="0" applyNumberFormat="1" applyFont="1" applyBorder="1" applyAlignment="1">
      <alignment horizontal="center" vertical="center"/>
    </xf>
    <xf numFmtId="3" fontId="5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3" fontId="5" fillId="0" borderId="0" xfId="0" applyNumberFormat="1" applyFont="1" applyAlignment="1">
      <alignment horizontal="right" vertical="center"/>
    </xf>
    <xf numFmtId="3" fontId="13" fillId="2" borderId="8" xfId="0" applyNumberFormat="1" applyFont="1" applyFill="1" applyBorder="1" applyAlignment="1">
      <alignment horizontal="center" vertical="center"/>
    </xf>
    <xf numFmtId="3" fontId="13" fillId="2" borderId="1" xfId="0" applyNumberFormat="1" applyFont="1" applyFill="1" applyBorder="1" applyAlignment="1">
      <alignment horizontal="center" vertical="center"/>
    </xf>
    <xf numFmtId="3" fontId="13" fillId="0" borderId="15" xfId="0" applyNumberFormat="1" applyFont="1" applyBorder="1" applyAlignment="1">
      <alignment vertical="center"/>
    </xf>
    <xf numFmtId="3" fontId="13" fillId="0" borderId="3" xfId="0" applyNumberFormat="1" applyFont="1" applyBorder="1" applyAlignment="1">
      <alignment vertical="center"/>
    </xf>
    <xf numFmtId="3" fontId="13" fillId="0" borderId="8" xfId="0" applyNumberFormat="1" applyFont="1" applyBorder="1" applyAlignment="1">
      <alignment vertical="center"/>
    </xf>
    <xf numFmtId="176" fontId="14" fillId="0" borderId="1" xfId="1" applyNumberFormat="1" applyFont="1" applyFill="1" applyBorder="1" applyAlignment="1">
      <alignment horizontal="right" vertical="center"/>
    </xf>
    <xf numFmtId="3" fontId="13" fillId="0" borderId="8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vertical="center"/>
    </xf>
  </cellXfs>
  <cellStyles count="3">
    <cellStyle name="パーセント 2" xfId="2" xr:uid="{42EC37B5-7305-49ED-9676-88F88A093030}"/>
    <cellStyle name="桁区切り 2" xfId="1" xr:uid="{D056FBC1-A4D3-4E8D-B286-C83D3CBAAA5C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477ED-05EE-4225-9596-05071E799B11}">
  <sheetPr>
    <pageSetUpPr fitToPage="1"/>
  </sheetPr>
  <dimension ref="A1:H23"/>
  <sheetViews>
    <sheetView workbookViewId="0">
      <selection activeCell="B33" sqref="B33"/>
    </sheetView>
  </sheetViews>
  <sheetFormatPr defaultColWidth="8.875" defaultRowHeight="11.25"/>
  <cols>
    <col min="1" max="1" width="30.75" style="2" customWidth="1"/>
    <col min="2" max="8" width="15.75" style="2" customWidth="1"/>
    <col min="9" max="16384" width="8.875" style="2"/>
  </cols>
  <sheetData>
    <row r="1" spans="1:8" ht="21">
      <c r="A1" s="1" t="s">
        <v>0</v>
      </c>
      <c r="B1" s="1"/>
      <c r="C1" s="1"/>
      <c r="D1" s="1"/>
      <c r="E1" s="1"/>
      <c r="F1" s="1"/>
      <c r="G1" s="1"/>
      <c r="H1" s="1"/>
    </row>
    <row r="2" spans="1:8" ht="13.5">
      <c r="A2" s="3" t="s">
        <v>1</v>
      </c>
      <c r="B2" s="3"/>
      <c r="C2" s="3"/>
      <c r="D2" s="3"/>
      <c r="E2" s="3"/>
      <c r="F2" s="3"/>
      <c r="G2" s="3"/>
      <c r="H2" s="4" t="s">
        <v>2</v>
      </c>
    </row>
    <row r="3" spans="1:8" ht="13.5">
      <c r="A3" s="3" t="s">
        <v>3</v>
      </c>
      <c r="B3" s="3"/>
      <c r="C3" s="3"/>
      <c r="D3" s="3"/>
      <c r="E3" s="3"/>
      <c r="F3" s="3"/>
      <c r="G3" s="3"/>
      <c r="H3" s="3"/>
    </row>
    <row r="4" spans="1:8" ht="13.5">
      <c r="A4" s="3"/>
      <c r="B4" s="3"/>
      <c r="C4" s="3"/>
      <c r="D4" s="3"/>
      <c r="E4" s="3"/>
      <c r="F4" s="3"/>
      <c r="G4" s="3"/>
      <c r="H4" s="4" t="s">
        <v>4</v>
      </c>
    </row>
    <row r="5" spans="1:8" ht="33.75">
      <c r="A5" s="5" t="s">
        <v>5</v>
      </c>
      <c r="B5" s="6" t="s">
        <v>6</v>
      </c>
      <c r="C5" s="6" t="s">
        <v>7</v>
      </c>
      <c r="D5" s="6" t="s">
        <v>8</v>
      </c>
      <c r="E5" s="6" t="s">
        <v>9</v>
      </c>
      <c r="F5" s="6" t="s">
        <v>10</v>
      </c>
      <c r="G5" s="6" t="s">
        <v>11</v>
      </c>
      <c r="H5" s="6" t="s">
        <v>12</v>
      </c>
    </row>
    <row r="6" spans="1:8" ht="18" customHeight="1">
      <c r="A6" s="7" t="s">
        <v>13</v>
      </c>
      <c r="B6" s="8">
        <v>169415140781</v>
      </c>
      <c r="C6" s="8">
        <v>7758713098</v>
      </c>
      <c r="D6" s="8">
        <v>3284138884</v>
      </c>
      <c r="E6" s="8">
        <v>173889714995</v>
      </c>
      <c r="F6" s="8">
        <v>58387223567</v>
      </c>
      <c r="G6" s="8">
        <v>1917702207</v>
      </c>
      <c r="H6" s="8">
        <v>115502491428</v>
      </c>
    </row>
    <row r="7" spans="1:8" ht="18" customHeight="1">
      <c r="A7" s="7" t="s">
        <v>14</v>
      </c>
      <c r="B7" s="8">
        <v>74421208074</v>
      </c>
      <c r="C7" s="8">
        <v>2300629615</v>
      </c>
      <c r="D7" s="8">
        <v>2945073394</v>
      </c>
      <c r="E7" s="8">
        <v>73776764295</v>
      </c>
      <c r="F7" s="8">
        <v>0</v>
      </c>
      <c r="G7" s="8">
        <v>0</v>
      </c>
      <c r="H7" s="8">
        <v>73776764295</v>
      </c>
    </row>
    <row r="8" spans="1:8" ht="18" customHeight="1">
      <c r="A8" s="7" t="s">
        <v>15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</row>
    <row r="9" spans="1:8" ht="18" customHeight="1">
      <c r="A9" s="7" t="s">
        <v>16</v>
      </c>
      <c r="B9" s="8">
        <v>78709987594</v>
      </c>
      <c r="C9" s="8">
        <v>278446869</v>
      </c>
      <c r="D9" s="8">
        <v>0</v>
      </c>
      <c r="E9" s="8">
        <v>78988434463</v>
      </c>
      <c r="F9" s="8">
        <v>45085130152</v>
      </c>
      <c r="G9" s="8">
        <v>1652650787</v>
      </c>
      <c r="H9" s="8">
        <v>33903304311</v>
      </c>
    </row>
    <row r="10" spans="1:8" ht="18" customHeight="1">
      <c r="A10" s="7" t="s">
        <v>17</v>
      </c>
      <c r="B10" s="8">
        <v>15860993071</v>
      </c>
      <c r="C10" s="8">
        <v>46550606</v>
      </c>
      <c r="D10" s="8">
        <v>0</v>
      </c>
      <c r="E10" s="8">
        <v>15907543677</v>
      </c>
      <c r="F10" s="8">
        <v>13301652410</v>
      </c>
      <c r="G10" s="8">
        <v>264963219</v>
      </c>
      <c r="H10" s="8">
        <v>2605891267</v>
      </c>
    </row>
    <row r="11" spans="1:8" ht="18" customHeight="1">
      <c r="A11" s="7" t="s">
        <v>18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</row>
    <row r="12" spans="1:8" ht="18" customHeight="1">
      <c r="A12" s="7" t="s">
        <v>19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</row>
    <row r="13" spans="1:8" ht="18" customHeight="1">
      <c r="A13" s="7" t="s">
        <v>20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</row>
    <row r="14" spans="1:8" ht="18" customHeight="1">
      <c r="A14" s="7" t="s">
        <v>21</v>
      </c>
      <c r="B14" s="8">
        <v>528152</v>
      </c>
      <c r="C14" s="8">
        <v>0</v>
      </c>
      <c r="D14" s="8">
        <v>0</v>
      </c>
      <c r="E14" s="8">
        <v>528152</v>
      </c>
      <c r="F14" s="8">
        <v>441005</v>
      </c>
      <c r="G14" s="8">
        <v>88201</v>
      </c>
      <c r="H14" s="8">
        <v>87147</v>
      </c>
    </row>
    <row r="15" spans="1:8" ht="18" customHeight="1">
      <c r="A15" s="7" t="s">
        <v>22</v>
      </c>
      <c r="B15" s="8">
        <v>422423890</v>
      </c>
      <c r="C15" s="8">
        <v>5133086008</v>
      </c>
      <c r="D15" s="8">
        <v>339065490</v>
      </c>
      <c r="E15" s="8">
        <v>5216444408</v>
      </c>
      <c r="F15" s="8">
        <v>0</v>
      </c>
      <c r="G15" s="8">
        <v>0</v>
      </c>
      <c r="H15" s="8">
        <v>5216444408</v>
      </c>
    </row>
    <row r="16" spans="1:8" ht="18" customHeight="1">
      <c r="A16" s="9" t="s">
        <v>23</v>
      </c>
      <c r="B16" s="10">
        <v>156376083847</v>
      </c>
      <c r="C16" s="10">
        <v>2304333806</v>
      </c>
      <c r="D16" s="10">
        <v>323531554</v>
      </c>
      <c r="E16" s="10">
        <v>158356886099</v>
      </c>
      <c r="F16" s="10">
        <v>65171316958</v>
      </c>
      <c r="G16" s="10">
        <v>2562496311</v>
      </c>
      <c r="H16" s="10">
        <v>93185569141</v>
      </c>
    </row>
    <row r="17" spans="1:8" ht="18" customHeight="1">
      <c r="A17" s="7" t="s">
        <v>14</v>
      </c>
      <c r="B17" s="8">
        <v>19623887340</v>
      </c>
      <c r="C17" s="8">
        <v>2335800</v>
      </c>
      <c r="D17" s="8">
        <v>4828496</v>
      </c>
      <c r="E17" s="8">
        <v>19621394644</v>
      </c>
      <c r="F17" s="8">
        <v>0</v>
      </c>
      <c r="G17" s="8">
        <v>0</v>
      </c>
      <c r="H17" s="8">
        <v>19621394644</v>
      </c>
    </row>
    <row r="18" spans="1:8" ht="18" customHeight="1">
      <c r="A18" s="7" t="s">
        <v>16</v>
      </c>
      <c r="B18" s="8">
        <v>3010341923</v>
      </c>
      <c r="C18" s="8">
        <v>0</v>
      </c>
      <c r="D18" s="8">
        <v>0</v>
      </c>
      <c r="E18" s="8">
        <v>3010341923</v>
      </c>
      <c r="F18" s="8">
        <v>2340627196</v>
      </c>
      <c r="G18" s="8">
        <v>62001826</v>
      </c>
      <c r="H18" s="8">
        <v>669714727</v>
      </c>
    </row>
    <row r="19" spans="1:8" ht="18" customHeight="1">
      <c r="A19" s="7" t="s">
        <v>17</v>
      </c>
      <c r="B19" s="8">
        <v>133145635194</v>
      </c>
      <c r="C19" s="8">
        <v>1829775858</v>
      </c>
      <c r="D19" s="8">
        <v>157120781</v>
      </c>
      <c r="E19" s="8">
        <v>134818290271</v>
      </c>
      <c r="F19" s="8">
        <v>62762200203</v>
      </c>
      <c r="G19" s="8">
        <v>2500494485</v>
      </c>
      <c r="H19" s="8">
        <v>72056090068</v>
      </c>
    </row>
    <row r="20" spans="1:8" ht="18" customHeight="1">
      <c r="A20" s="7" t="s">
        <v>21</v>
      </c>
      <c r="B20" s="8">
        <v>71932610</v>
      </c>
      <c r="C20" s="8">
        <v>0</v>
      </c>
      <c r="D20" s="8">
        <v>0</v>
      </c>
      <c r="E20" s="8">
        <v>71932610</v>
      </c>
      <c r="F20" s="8">
        <v>68489559</v>
      </c>
      <c r="G20" s="8">
        <v>0</v>
      </c>
      <c r="H20" s="8">
        <v>3443051</v>
      </c>
    </row>
    <row r="21" spans="1:8" ht="18" customHeight="1">
      <c r="A21" s="7" t="s">
        <v>22</v>
      </c>
      <c r="B21" s="8">
        <v>524286780</v>
      </c>
      <c r="C21" s="8">
        <v>472222148</v>
      </c>
      <c r="D21" s="8">
        <v>161582277</v>
      </c>
      <c r="E21" s="8">
        <v>834926651</v>
      </c>
      <c r="F21" s="8">
        <v>0</v>
      </c>
      <c r="G21" s="8">
        <v>0</v>
      </c>
      <c r="H21" s="8">
        <v>834926651</v>
      </c>
    </row>
    <row r="22" spans="1:8" ht="18" customHeight="1">
      <c r="A22" s="9" t="s">
        <v>24</v>
      </c>
      <c r="B22" s="10">
        <v>4008855697</v>
      </c>
      <c r="C22" s="10">
        <v>70424129</v>
      </c>
      <c r="D22" s="10">
        <v>22269797</v>
      </c>
      <c r="E22" s="10">
        <v>4057010029</v>
      </c>
      <c r="F22" s="10">
        <v>3268545026</v>
      </c>
      <c r="G22" s="10">
        <v>145210955</v>
      </c>
      <c r="H22" s="10">
        <v>788465003</v>
      </c>
    </row>
    <row r="23" spans="1:8" ht="18" customHeight="1">
      <c r="A23" s="7" t="s">
        <v>25</v>
      </c>
      <c r="B23" s="8">
        <v>329800080325</v>
      </c>
      <c r="C23" s="8">
        <v>10133471033</v>
      </c>
      <c r="D23" s="8">
        <v>3629940235</v>
      </c>
      <c r="E23" s="8">
        <v>336303611123</v>
      </c>
      <c r="F23" s="8">
        <v>126827085551</v>
      </c>
      <c r="G23" s="8">
        <v>4625409473</v>
      </c>
      <c r="H23" s="8">
        <v>209476525572</v>
      </c>
    </row>
  </sheetData>
  <mergeCells count="1">
    <mergeCell ref="A1:H1"/>
  </mergeCells>
  <phoneticPr fontId="3"/>
  <pageMargins left="0.3888888888888889" right="0.3888888888888889" top="0.3888888888888889" bottom="0.3888888888888889" header="0.19444444444444445" footer="0.19444444444444445"/>
  <pageSetup paperSize="9" fitToHeight="0" orientation="landscape"/>
  <headerFooter>
    <oddHeader>&amp;R&amp;9&amp;D</oddHeader>
    <oddFooter>&amp;C&amp;9&amp;P/&amp;N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8EDBE-C347-4638-99F5-9BD705EF9635}">
  <dimension ref="A1:F13"/>
  <sheetViews>
    <sheetView zoomScaleNormal="100" workbookViewId="0">
      <selection activeCell="C26" sqref="C26"/>
    </sheetView>
  </sheetViews>
  <sheetFormatPr defaultColWidth="8.875" defaultRowHeight="11.25"/>
  <cols>
    <col min="1" max="1" width="18.875" style="2" customWidth="1"/>
    <col min="2" max="4" width="20.875" style="2" customWidth="1"/>
    <col min="5" max="5" width="20.875" style="2" hidden="1" customWidth="1"/>
    <col min="6" max="6" width="20.875" style="2" customWidth="1"/>
    <col min="7" max="7" width="10.125" style="2" bestFit="1" customWidth="1"/>
    <col min="8" max="8" width="9.75" style="2" bestFit="1" customWidth="1"/>
    <col min="9" max="9" width="9.5" style="2" bestFit="1" customWidth="1"/>
    <col min="10" max="13" width="8.875" style="2"/>
    <col min="14" max="15" width="10.25" style="2" bestFit="1" customWidth="1"/>
    <col min="16" max="16384" width="8.875" style="2"/>
  </cols>
  <sheetData>
    <row r="1" spans="1:6" ht="21">
      <c r="A1" s="11" t="s">
        <v>190</v>
      </c>
    </row>
    <row r="2" spans="1:6" ht="13.5">
      <c r="A2" s="3" t="s">
        <v>36</v>
      </c>
    </row>
    <row r="3" spans="1:6" ht="13.5">
      <c r="A3" s="3" t="s">
        <v>37</v>
      </c>
    </row>
    <row r="4" spans="1:6" ht="13.5">
      <c r="A4" s="2" t="s">
        <v>78</v>
      </c>
      <c r="F4" s="4" t="s">
        <v>40</v>
      </c>
    </row>
    <row r="5" spans="1:6" ht="22.5" customHeight="1">
      <c r="A5" s="62" t="s">
        <v>5</v>
      </c>
      <c r="B5" s="62" t="s">
        <v>191</v>
      </c>
      <c r="C5" s="62" t="s">
        <v>192</v>
      </c>
      <c r="D5" s="62" t="s">
        <v>193</v>
      </c>
      <c r="E5" s="62"/>
      <c r="F5" s="62" t="s">
        <v>194</v>
      </c>
    </row>
    <row r="6" spans="1:6" ht="22.5" customHeight="1">
      <c r="A6" s="62"/>
      <c r="B6" s="62"/>
      <c r="C6" s="62"/>
      <c r="D6" s="13" t="s">
        <v>195</v>
      </c>
      <c r="E6" s="13" t="s">
        <v>83</v>
      </c>
      <c r="F6" s="62"/>
    </row>
    <row r="7" spans="1:6" ht="18" customHeight="1">
      <c r="A7" s="7" t="s">
        <v>196</v>
      </c>
      <c r="B7" s="25">
        <v>5213706980</v>
      </c>
      <c r="C7" s="25">
        <v>360738568</v>
      </c>
      <c r="D7" s="25">
        <v>151824795</v>
      </c>
      <c r="E7" s="25">
        <v>0</v>
      </c>
      <c r="F7" s="25">
        <f>B7+C7-D7</f>
        <v>5422620753</v>
      </c>
    </row>
    <row r="8" spans="1:6" ht="18" customHeight="1">
      <c r="A8" s="7" t="s">
        <v>197</v>
      </c>
      <c r="B8" s="25">
        <v>534234173</v>
      </c>
      <c r="C8" s="25">
        <v>556192674</v>
      </c>
      <c r="D8" s="20">
        <v>534234173</v>
      </c>
      <c r="E8" s="25">
        <v>0</v>
      </c>
      <c r="F8" s="25">
        <f t="shared" ref="F8:F10" si="0">B8+C8-D8</f>
        <v>556192674</v>
      </c>
    </row>
    <row r="9" spans="1:6" ht="18" customHeight="1">
      <c r="A9" s="7" t="s">
        <v>198</v>
      </c>
      <c r="B9" s="25">
        <v>242596007</v>
      </c>
      <c r="C9" s="25">
        <v>36269125</v>
      </c>
      <c r="D9" s="20">
        <v>111795450</v>
      </c>
      <c r="E9" s="25"/>
      <c r="F9" s="25">
        <f t="shared" si="0"/>
        <v>167069682</v>
      </c>
    </row>
    <row r="10" spans="1:6" ht="18" customHeight="1">
      <c r="A10" s="7" t="s">
        <v>199</v>
      </c>
      <c r="B10" s="25">
        <v>519</v>
      </c>
      <c r="C10" s="25">
        <v>-519</v>
      </c>
      <c r="D10" s="20"/>
      <c r="E10" s="25"/>
      <c r="F10" s="25">
        <f t="shared" si="0"/>
        <v>0</v>
      </c>
    </row>
    <row r="11" spans="1:6" ht="18" customHeight="1">
      <c r="A11" s="16" t="s">
        <v>25</v>
      </c>
      <c r="B11" s="20">
        <f>SUM(B7:B10)</f>
        <v>5990537679</v>
      </c>
      <c r="C11" s="20">
        <f>SUM(C7:C10)</f>
        <v>953199848</v>
      </c>
      <c r="D11" s="20">
        <f>SUM(D7:D10)</f>
        <v>797854418</v>
      </c>
      <c r="E11" s="20">
        <f>SUM(E7:E8)</f>
        <v>0</v>
      </c>
      <c r="F11" s="20">
        <f>SUM(F7:F10)</f>
        <v>6145883109</v>
      </c>
    </row>
    <row r="12" spans="1:6">
      <c r="C12" s="63"/>
      <c r="D12" s="63"/>
    </row>
    <row r="13" spans="1:6">
      <c r="C13" s="63"/>
      <c r="D13" s="63"/>
    </row>
  </sheetData>
  <mergeCells count="5">
    <mergeCell ref="A5:A6"/>
    <mergeCell ref="B5:B6"/>
    <mergeCell ref="C5:C6"/>
    <mergeCell ref="D5:E5"/>
    <mergeCell ref="F5:F6"/>
  </mergeCells>
  <phoneticPr fontId="3"/>
  <printOptions horizontalCentered="1"/>
  <pageMargins left="0.39370078740157483" right="0.39370078740157483" top="1.1811023622047245" bottom="0.39370078740157483" header="0.19685039370078741" footer="0.19685039370078741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A645D-B073-461E-B188-83C2BCD53DA3}">
  <sheetPr>
    <pageSetUpPr fitToPage="1"/>
  </sheetPr>
  <dimension ref="A1:E25"/>
  <sheetViews>
    <sheetView zoomScaleNormal="100" workbookViewId="0">
      <selection activeCell="D23" sqref="D23"/>
    </sheetView>
  </sheetViews>
  <sheetFormatPr defaultColWidth="8.875" defaultRowHeight="15.75"/>
  <cols>
    <col min="1" max="1" width="28.625" style="65" customWidth="1"/>
    <col min="2" max="2" width="28.5" style="65" bestFit="1" customWidth="1"/>
    <col min="3" max="3" width="24.25" style="65" bestFit="1" customWidth="1"/>
    <col min="4" max="4" width="13" style="65" bestFit="1" customWidth="1"/>
    <col min="5" max="5" width="51.75" style="65" bestFit="1" customWidth="1"/>
    <col min="6" max="7" width="10.125" style="65" bestFit="1" customWidth="1"/>
    <col min="8" max="16384" width="8.875" style="65"/>
  </cols>
  <sheetData>
    <row r="1" spans="1:5" ht="30">
      <c r="A1" s="64" t="s">
        <v>200</v>
      </c>
    </row>
    <row r="2" spans="1:5" ht="18.75">
      <c r="A2" s="66" t="s">
        <v>36</v>
      </c>
    </row>
    <row r="3" spans="1:5" ht="18.75">
      <c r="A3" s="66" t="s">
        <v>37</v>
      </c>
    </row>
    <row r="4" spans="1:5" ht="13.5" customHeight="1">
      <c r="A4" s="65" t="s">
        <v>148</v>
      </c>
      <c r="E4" s="67" t="s">
        <v>201</v>
      </c>
    </row>
    <row r="5" spans="1:5" ht="22.5" customHeight="1">
      <c r="A5" s="68" t="s">
        <v>5</v>
      </c>
      <c r="B5" s="68" t="s">
        <v>202</v>
      </c>
      <c r="C5" s="68" t="s">
        <v>203</v>
      </c>
      <c r="D5" s="69" t="s">
        <v>204</v>
      </c>
      <c r="E5" s="68" t="s">
        <v>205</v>
      </c>
    </row>
    <row r="6" spans="1:5" ht="18" customHeight="1">
      <c r="A6" s="70" t="s">
        <v>206</v>
      </c>
      <c r="B6" s="71" t="s">
        <v>207</v>
      </c>
      <c r="C6" s="71" t="s">
        <v>208</v>
      </c>
      <c r="D6" s="72">
        <v>50879000</v>
      </c>
      <c r="E6" s="71" t="s">
        <v>209</v>
      </c>
    </row>
    <row r="7" spans="1:5" ht="18" customHeight="1">
      <c r="A7" s="70"/>
      <c r="B7" s="71" t="s">
        <v>210</v>
      </c>
      <c r="C7" s="71" t="s">
        <v>208</v>
      </c>
      <c r="D7" s="72">
        <v>12366000</v>
      </c>
      <c r="E7" s="71" t="s">
        <v>209</v>
      </c>
    </row>
    <row r="8" spans="1:5" ht="18" customHeight="1">
      <c r="A8" s="70"/>
      <c r="B8" s="71" t="s">
        <v>211</v>
      </c>
      <c r="C8" s="71" t="s">
        <v>212</v>
      </c>
      <c r="D8" s="72">
        <v>39918000</v>
      </c>
      <c r="E8" s="71" t="s">
        <v>209</v>
      </c>
    </row>
    <row r="9" spans="1:5" ht="18" customHeight="1">
      <c r="A9" s="70"/>
      <c r="B9" s="71" t="s">
        <v>213</v>
      </c>
      <c r="C9" s="71" t="s">
        <v>208</v>
      </c>
      <c r="D9" s="72">
        <v>3680000</v>
      </c>
      <c r="E9" s="71" t="s">
        <v>214</v>
      </c>
    </row>
    <row r="10" spans="1:5" ht="18" customHeight="1">
      <c r="A10" s="70"/>
      <c r="B10" s="71" t="s">
        <v>215</v>
      </c>
      <c r="C10" s="71" t="s">
        <v>208</v>
      </c>
      <c r="D10" s="72">
        <v>600000</v>
      </c>
      <c r="E10" s="71" t="s">
        <v>209</v>
      </c>
    </row>
    <row r="11" spans="1:5" ht="18" customHeight="1">
      <c r="A11" s="70"/>
      <c r="B11" s="71" t="s">
        <v>216</v>
      </c>
      <c r="C11" s="71" t="s">
        <v>217</v>
      </c>
      <c r="D11" s="72">
        <v>14089480</v>
      </c>
      <c r="E11" s="71" t="s">
        <v>218</v>
      </c>
    </row>
    <row r="12" spans="1:5" ht="18" customHeight="1">
      <c r="A12" s="70"/>
      <c r="B12" s="71"/>
      <c r="C12" s="71"/>
      <c r="D12" s="72"/>
      <c r="E12" s="71"/>
    </row>
    <row r="13" spans="1:5" ht="18" customHeight="1">
      <c r="A13" s="70"/>
      <c r="B13" s="71"/>
      <c r="C13" s="71"/>
      <c r="D13" s="72"/>
      <c r="E13" s="71"/>
    </row>
    <row r="14" spans="1:5" ht="18" customHeight="1">
      <c r="A14" s="70"/>
      <c r="B14" s="71"/>
      <c r="C14" s="71"/>
      <c r="D14" s="72"/>
      <c r="E14" s="71"/>
    </row>
    <row r="15" spans="1:5" ht="18" customHeight="1">
      <c r="A15" s="73"/>
      <c r="B15" s="74" t="s">
        <v>219</v>
      </c>
      <c r="C15" s="75"/>
      <c r="D15" s="72">
        <f>SUM(D6:D14)</f>
        <v>121532480</v>
      </c>
      <c r="E15" s="75"/>
    </row>
    <row r="16" spans="1:5" ht="18" customHeight="1">
      <c r="A16" s="76" t="s">
        <v>220</v>
      </c>
      <c r="B16" s="71" t="s">
        <v>221</v>
      </c>
      <c r="C16" s="71" t="s">
        <v>222</v>
      </c>
      <c r="D16" s="72">
        <v>2345256000</v>
      </c>
      <c r="E16" s="71" t="s">
        <v>223</v>
      </c>
    </row>
    <row r="17" spans="1:5" ht="18" customHeight="1">
      <c r="A17" s="76"/>
      <c r="B17" s="71" t="s">
        <v>224</v>
      </c>
      <c r="C17" s="71" t="s">
        <v>225</v>
      </c>
      <c r="D17" s="72">
        <v>1707006000</v>
      </c>
      <c r="E17" s="71" t="s">
        <v>223</v>
      </c>
    </row>
    <row r="18" spans="1:5" ht="18" customHeight="1">
      <c r="A18" s="76"/>
      <c r="B18" s="71" t="s">
        <v>226</v>
      </c>
      <c r="C18" s="71" t="s">
        <v>227</v>
      </c>
      <c r="D18" s="72">
        <v>1548741437</v>
      </c>
      <c r="E18" s="71" t="s">
        <v>223</v>
      </c>
    </row>
    <row r="19" spans="1:5" ht="18" customHeight="1">
      <c r="A19" s="76"/>
      <c r="B19" s="71" t="s">
        <v>228</v>
      </c>
      <c r="C19" s="71" t="s">
        <v>229</v>
      </c>
      <c r="D19" s="72">
        <v>15577860</v>
      </c>
      <c r="E19" s="71" t="s">
        <v>223</v>
      </c>
    </row>
    <row r="20" spans="1:5" ht="18" customHeight="1">
      <c r="A20" s="76"/>
      <c r="B20" s="71" t="s">
        <v>230</v>
      </c>
      <c r="C20" s="71" t="s">
        <v>231</v>
      </c>
      <c r="D20" s="72">
        <v>40428000</v>
      </c>
      <c r="E20" s="71" t="s">
        <v>223</v>
      </c>
    </row>
    <row r="21" spans="1:5" ht="18" customHeight="1">
      <c r="A21" s="76"/>
      <c r="B21" s="71" t="s">
        <v>216</v>
      </c>
      <c r="C21" s="71" t="s">
        <v>232</v>
      </c>
      <c r="D21" s="72">
        <v>2957000</v>
      </c>
      <c r="E21" s="71" t="s">
        <v>223</v>
      </c>
    </row>
    <row r="22" spans="1:5" ht="18" customHeight="1">
      <c r="A22" s="76"/>
      <c r="B22" s="71" t="s">
        <v>233</v>
      </c>
      <c r="C22" s="71"/>
      <c r="D22" s="72">
        <v>19218816944</v>
      </c>
      <c r="E22" s="71"/>
    </row>
    <row r="23" spans="1:5" ht="18" customHeight="1">
      <c r="A23" s="77"/>
      <c r="B23" s="74" t="s">
        <v>219</v>
      </c>
      <c r="C23" s="75"/>
      <c r="D23" s="72">
        <f>SUM(D16:D22)</f>
        <v>24878783241</v>
      </c>
      <c r="E23" s="75"/>
    </row>
    <row r="24" spans="1:5" ht="18" customHeight="1">
      <c r="A24" s="74" t="s">
        <v>25</v>
      </c>
      <c r="B24" s="75"/>
      <c r="C24" s="75"/>
      <c r="D24" s="72">
        <f>D15+D23</f>
        <v>25000315721</v>
      </c>
      <c r="E24" s="75"/>
    </row>
    <row r="25" spans="1:5" ht="13.5" customHeight="1"/>
  </sheetData>
  <mergeCells count="2">
    <mergeCell ref="A6:A15"/>
    <mergeCell ref="A16:A23"/>
  </mergeCells>
  <phoneticPr fontId="3"/>
  <printOptions horizontalCentered="1"/>
  <pageMargins left="0.39370078740157483" right="0.39370078740157483" top="1.9685039370078741" bottom="0.39370078740157483" header="0.19685039370078741" footer="0.19685039370078741"/>
  <pageSetup paperSize="9" scale="8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19C5D-E9C7-4557-844B-25395A6AACE3}">
  <sheetPr>
    <pageSetUpPr fitToPage="1"/>
  </sheetPr>
  <dimension ref="A1:E146"/>
  <sheetViews>
    <sheetView zoomScaleNormal="100" zoomScaleSheetLayoutView="100" workbookViewId="0">
      <selection activeCell="G5" sqref="G5"/>
    </sheetView>
  </sheetViews>
  <sheetFormatPr defaultColWidth="8.875" defaultRowHeight="11.25"/>
  <cols>
    <col min="1" max="1" width="28.875" style="2" customWidth="1"/>
    <col min="2" max="3" width="24.875" style="2" customWidth="1"/>
    <col min="4" max="4" width="13.875" style="2" bestFit="1" customWidth="1"/>
    <col min="5" max="5" width="24.875" style="2" customWidth="1"/>
    <col min="6" max="8" width="10.75" style="2" bestFit="1" customWidth="1"/>
    <col min="9" max="9" width="10" style="2" bestFit="1" customWidth="1"/>
    <col min="10" max="16384" width="8.875" style="2"/>
  </cols>
  <sheetData>
    <row r="1" spans="1:5" ht="21">
      <c r="A1" s="11" t="s">
        <v>234</v>
      </c>
    </row>
    <row r="2" spans="1:5" ht="13.5">
      <c r="A2" s="3" t="s">
        <v>36</v>
      </c>
    </row>
    <row r="3" spans="1:5" ht="13.5">
      <c r="A3" s="3" t="s">
        <v>37</v>
      </c>
    </row>
    <row r="4" spans="1:5" ht="13.5">
      <c r="A4" s="2" t="s">
        <v>148</v>
      </c>
      <c r="E4" s="4" t="s">
        <v>40</v>
      </c>
    </row>
    <row r="5" spans="1:5" ht="22.5" customHeight="1">
      <c r="A5" s="13" t="s">
        <v>235</v>
      </c>
      <c r="B5" s="13" t="s">
        <v>5</v>
      </c>
      <c r="C5" s="78" t="s">
        <v>236</v>
      </c>
      <c r="D5" s="79"/>
      <c r="E5" s="13" t="s">
        <v>204</v>
      </c>
    </row>
    <row r="6" spans="1:5" ht="18" customHeight="1">
      <c r="A6" s="80" t="s">
        <v>237</v>
      </c>
      <c r="B6" s="80" t="s">
        <v>238</v>
      </c>
      <c r="C6" s="81" t="s">
        <v>239</v>
      </c>
      <c r="D6" s="82"/>
      <c r="E6" s="83">
        <v>18450943085</v>
      </c>
    </row>
    <row r="7" spans="1:5" ht="18" customHeight="1">
      <c r="A7" s="80"/>
      <c r="B7" s="80"/>
      <c r="C7" s="81" t="s">
        <v>240</v>
      </c>
      <c r="D7" s="82"/>
      <c r="E7" s="83">
        <v>190620000</v>
      </c>
    </row>
    <row r="8" spans="1:5" ht="18" customHeight="1">
      <c r="A8" s="80"/>
      <c r="B8" s="80"/>
      <c r="C8" s="81" t="s">
        <v>241</v>
      </c>
      <c r="D8" s="82"/>
      <c r="E8" s="83">
        <v>12967000</v>
      </c>
    </row>
    <row r="9" spans="1:5" ht="18" customHeight="1">
      <c r="A9" s="80"/>
      <c r="B9" s="80"/>
      <c r="C9" s="81" t="s">
        <v>242</v>
      </c>
      <c r="D9" s="82"/>
      <c r="E9" s="83">
        <v>129550000</v>
      </c>
    </row>
    <row r="10" spans="1:5" ht="18" customHeight="1">
      <c r="A10" s="80"/>
      <c r="B10" s="80"/>
      <c r="C10" s="81" t="s">
        <v>243</v>
      </c>
      <c r="D10" s="82"/>
      <c r="E10" s="83">
        <v>139257000</v>
      </c>
    </row>
    <row r="11" spans="1:5" ht="18" customHeight="1">
      <c r="A11" s="80"/>
      <c r="B11" s="80"/>
      <c r="C11" s="81" t="s">
        <v>244</v>
      </c>
      <c r="D11" s="82"/>
      <c r="E11" s="83">
        <v>453255000</v>
      </c>
    </row>
    <row r="12" spans="1:5" ht="18" customHeight="1">
      <c r="A12" s="80"/>
      <c r="B12" s="80"/>
      <c r="C12" s="81" t="s">
        <v>245</v>
      </c>
      <c r="D12" s="82"/>
      <c r="E12" s="83">
        <v>2975759000</v>
      </c>
    </row>
    <row r="13" spans="1:5" ht="18" customHeight="1">
      <c r="A13" s="80"/>
      <c r="B13" s="80"/>
      <c r="C13" s="81" t="s">
        <v>246</v>
      </c>
      <c r="D13" s="82"/>
      <c r="E13" s="83">
        <v>52456050</v>
      </c>
    </row>
    <row r="14" spans="1:5" ht="18" customHeight="1">
      <c r="A14" s="80"/>
      <c r="B14" s="80"/>
      <c r="C14" s="81" t="s">
        <v>247</v>
      </c>
      <c r="D14" s="82"/>
      <c r="E14" s="83">
        <v>104885000</v>
      </c>
    </row>
    <row r="15" spans="1:5" ht="18" customHeight="1">
      <c r="A15" s="80"/>
      <c r="B15" s="80"/>
      <c r="C15" s="81" t="s">
        <v>248</v>
      </c>
      <c r="D15" s="82"/>
      <c r="E15" s="83">
        <v>8639418000</v>
      </c>
    </row>
    <row r="16" spans="1:5" ht="18" customHeight="1">
      <c r="A16" s="80"/>
      <c r="B16" s="80"/>
      <c r="C16" s="81" t="s">
        <v>249</v>
      </c>
      <c r="D16" s="82"/>
      <c r="E16" s="83">
        <v>13706000</v>
      </c>
    </row>
    <row r="17" spans="1:5" ht="18" customHeight="1">
      <c r="A17" s="80"/>
      <c r="B17" s="80"/>
      <c r="C17" s="81" t="s">
        <v>250</v>
      </c>
      <c r="D17" s="82"/>
      <c r="E17" s="83">
        <v>52789552</v>
      </c>
    </row>
    <row r="18" spans="1:5" ht="18" customHeight="1">
      <c r="A18" s="80"/>
      <c r="B18" s="80"/>
      <c r="C18" s="81" t="s">
        <v>251</v>
      </c>
      <c r="D18" s="82"/>
      <c r="E18" s="83">
        <v>1491515269</v>
      </c>
    </row>
    <row r="19" spans="1:5" ht="18" customHeight="1">
      <c r="A19" s="80"/>
      <c r="B19" s="80"/>
      <c r="C19" s="84" t="s">
        <v>252</v>
      </c>
      <c r="D19" s="85"/>
      <c r="E19" s="86">
        <f>SUM(E6:E18)</f>
        <v>32707120956</v>
      </c>
    </row>
    <row r="20" spans="1:5" ht="18" customHeight="1">
      <c r="A20" s="80"/>
      <c r="B20" s="80" t="s">
        <v>253</v>
      </c>
      <c r="C20" s="87" t="s">
        <v>254</v>
      </c>
      <c r="D20" s="7" t="s">
        <v>255</v>
      </c>
      <c r="E20" s="26">
        <v>3230348000</v>
      </c>
    </row>
    <row r="21" spans="1:5" ht="18" customHeight="1">
      <c r="A21" s="80"/>
      <c r="B21" s="80"/>
      <c r="C21" s="80"/>
      <c r="D21" s="7" t="s">
        <v>256</v>
      </c>
      <c r="E21" s="26">
        <v>89737000</v>
      </c>
    </row>
    <row r="22" spans="1:5" ht="18" customHeight="1">
      <c r="A22" s="80"/>
      <c r="B22" s="80"/>
      <c r="C22" s="80"/>
      <c r="D22" s="88" t="s">
        <v>219</v>
      </c>
      <c r="E22" s="86">
        <f>SUM(E20:E21)</f>
        <v>3320085000</v>
      </c>
    </row>
    <row r="23" spans="1:5" ht="18" customHeight="1">
      <c r="A23" s="80"/>
      <c r="B23" s="80"/>
      <c r="C23" s="87" t="s">
        <v>257</v>
      </c>
      <c r="D23" s="7" t="s">
        <v>255</v>
      </c>
      <c r="E23" s="26">
        <v>17728873042</v>
      </c>
    </row>
    <row r="24" spans="1:5" ht="18" customHeight="1">
      <c r="A24" s="80"/>
      <c r="B24" s="80"/>
      <c r="C24" s="80"/>
      <c r="D24" s="7" t="s">
        <v>256</v>
      </c>
      <c r="E24" s="26">
        <v>4270299176</v>
      </c>
    </row>
    <row r="25" spans="1:5" ht="18" customHeight="1">
      <c r="A25" s="80"/>
      <c r="B25" s="80"/>
      <c r="C25" s="80"/>
      <c r="D25" s="88" t="s">
        <v>219</v>
      </c>
      <c r="E25" s="86">
        <f>SUM(E23:E24)</f>
        <v>21999172218</v>
      </c>
    </row>
    <row r="26" spans="1:5" ht="18" customHeight="1">
      <c r="A26" s="89"/>
      <c r="B26" s="89"/>
      <c r="C26" s="84" t="s">
        <v>252</v>
      </c>
      <c r="D26" s="85"/>
      <c r="E26" s="86">
        <f>SUM(E22,E25)</f>
        <v>25319257218</v>
      </c>
    </row>
    <row r="27" spans="1:5" ht="18" customHeight="1">
      <c r="A27" s="89"/>
      <c r="B27" s="90" t="s">
        <v>25</v>
      </c>
      <c r="C27" s="91"/>
      <c r="D27" s="92"/>
      <c r="E27" s="86">
        <f>SUM(E19,E26)</f>
        <v>58026378174</v>
      </c>
    </row>
    <row r="28" spans="1:5" ht="18" customHeight="1">
      <c r="A28" s="87" t="s">
        <v>258</v>
      </c>
      <c r="B28" s="80" t="s">
        <v>238</v>
      </c>
      <c r="C28" s="81" t="s">
        <v>259</v>
      </c>
      <c r="D28" s="82"/>
      <c r="E28" s="83">
        <v>422004</v>
      </c>
    </row>
    <row r="29" spans="1:5" ht="18" customHeight="1">
      <c r="A29" s="80"/>
      <c r="B29" s="80"/>
      <c r="C29" s="84" t="s">
        <v>252</v>
      </c>
      <c r="D29" s="85"/>
      <c r="E29" s="86">
        <f>SUM(E28:E28)</f>
        <v>422004</v>
      </c>
    </row>
    <row r="30" spans="1:5" ht="18" customHeight="1">
      <c r="A30" s="80"/>
      <c r="B30" s="80" t="s">
        <v>253</v>
      </c>
      <c r="C30" s="87" t="s">
        <v>254</v>
      </c>
      <c r="D30" s="7" t="s">
        <v>255</v>
      </c>
      <c r="E30" s="26">
        <v>0</v>
      </c>
    </row>
    <row r="31" spans="1:5" ht="18" customHeight="1">
      <c r="A31" s="80"/>
      <c r="B31" s="80"/>
      <c r="C31" s="80"/>
      <c r="D31" s="7" t="s">
        <v>256</v>
      </c>
      <c r="E31" s="26">
        <v>0</v>
      </c>
    </row>
    <row r="32" spans="1:5" ht="18" customHeight="1">
      <c r="A32" s="80"/>
      <c r="B32" s="80"/>
      <c r="C32" s="80"/>
      <c r="D32" s="88" t="s">
        <v>219</v>
      </c>
      <c r="E32" s="86">
        <f>SUM(E30:E31)</f>
        <v>0</v>
      </c>
    </row>
    <row r="33" spans="1:5" ht="18" customHeight="1">
      <c r="A33" s="80"/>
      <c r="B33" s="80"/>
      <c r="C33" s="87" t="s">
        <v>257</v>
      </c>
      <c r="D33" s="7" t="s">
        <v>255</v>
      </c>
      <c r="E33" s="26">
        <v>0</v>
      </c>
    </row>
    <row r="34" spans="1:5" ht="18" customHeight="1">
      <c r="A34" s="80"/>
      <c r="B34" s="80"/>
      <c r="C34" s="80"/>
      <c r="D34" s="7" t="s">
        <v>256</v>
      </c>
      <c r="E34" s="26">
        <v>0</v>
      </c>
    </row>
    <row r="35" spans="1:5" ht="18" customHeight="1">
      <c r="A35" s="80"/>
      <c r="B35" s="80"/>
      <c r="C35" s="80"/>
      <c r="D35" s="88" t="s">
        <v>219</v>
      </c>
      <c r="E35" s="86">
        <f>SUM(E33:E34)</f>
        <v>0</v>
      </c>
    </row>
    <row r="36" spans="1:5" ht="18" customHeight="1">
      <c r="A36" s="89"/>
      <c r="B36" s="89"/>
      <c r="C36" s="84" t="s">
        <v>252</v>
      </c>
      <c r="D36" s="85"/>
      <c r="E36" s="86">
        <f>SUM(E32,E35)</f>
        <v>0</v>
      </c>
    </row>
    <row r="37" spans="1:5" ht="18" customHeight="1">
      <c r="A37" s="89"/>
      <c r="B37" s="90" t="s">
        <v>25</v>
      </c>
      <c r="C37" s="91"/>
      <c r="D37" s="92"/>
      <c r="E37" s="86">
        <f>SUM(E29,E36)</f>
        <v>422004</v>
      </c>
    </row>
    <row r="38" spans="1:5" ht="18" customHeight="1">
      <c r="A38" s="87" t="s">
        <v>260</v>
      </c>
      <c r="B38" s="80" t="s">
        <v>238</v>
      </c>
      <c r="C38" s="81" t="s">
        <v>259</v>
      </c>
      <c r="D38" s="82"/>
      <c r="E38" s="83">
        <v>0</v>
      </c>
    </row>
    <row r="39" spans="1:5" ht="18" customHeight="1">
      <c r="A39" s="80"/>
      <c r="B39" s="80"/>
      <c r="C39" s="84" t="s">
        <v>252</v>
      </c>
      <c r="D39" s="85"/>
      <c r="E39" s="86">
        <f>SUM(E38:E38)</f>
        <v>0</v>
      </c>
    </row>
    <row r="40" spans="1:5" ht="18" customHeight="1">
      <c r="A40" s="80"/>
      <c r="B40" s="80" t="s">
        <v>253</v>
      </c>
      <c r="C40" s="87" t="s">
        <v>254</v>
      </c>
      <c r="D40" s="7" t="s">
        <v>255</v>
      </c>
      <c r="E40" s="26">
        <v>0</v>
      </c>
    </row>
    <row r="41" spans="1:5" ht="18" customHeight="1">
      <c r="A41" s="80"/>
      <c r="B41" s="80"/>
      <c r="C41" s="80"/>
      <c r="D41" s="7" t="s">
        <v>256</v>
      </c>
      <c r="E41" s="26">
        <v>0</v>
      </c>
    </row>
    <row r="42" spans="1:5" ht="18" customHeight="1">
      <c r="A42" s="80"/>
      <c r="B42" s="80"/>
      <c r="C42" s="80"/>
      <c r="D42" s="88" t="s">
        <v>219</v>
      </c>
      <c r="E42" s="86">
        <f>SUM(E40:E41)</f>
        <v>0</v>
      </c>
    </row>
    <row r="43" spans="1:5" ht="18" customHeight="1">
      <c r="A43" s="80"/>
      <c r="B43" s="80"/>
      <c r="C43" s="87" t="s">
        <v>257</v>
      </c>
      <c r="D43" s="7" t="s">
        <v>255</v>
      </c>
      <c r="E43" s="26">
        <v>0</v>
      </c>
    </row>
    <row r="44" spans="1:5" ht="18" customHeight="1">
      <c r="A44" s="80"/>
      <c r="B44" s="80"/>
      <c r="C44" s="80"/>
      <c r="D44" s="7" t="s">
        <v>256</v>
      </c>
      <c r="E44" s="26">
        <v>0</v>
      </c>
    </row>
    <row r="45" spans="1:5" ht="18" customHeight="1">
      <c r="A45" s="80"/>
      <c r="B45" s="80"/>
      <c r="C45" s="80"/>
      <c r="D45" s="88" t="s">
        <v>219</v>
      </c>
      <c r="E45" s="86">
        <f>SUM(E43:E44)</f>
        <v>0</v>
      </c>
    </row>
    <row r="46" spans="1:5" ht="18" customHeight="1">
      <c r="A46" s="89"/>
      <c r="B46" s="89"/>
      <c r="C46" s="84" t="s">
        <v>252</v>
      </c>
      <c r="D46" s="85"/>
      <c r="E46" s="86">
        <f>SUM(E42,E45)</f>
        <v>0</v>
      </c>
    </row>
    <row r="47" spans="1:5" ht="18" customHeight="1">
      <c r="A47" s="89"/>
      <c r="B47" s="90" t="s">
        <v>25</v>
      </c>
      <c r="C47" s="91"/>
      <c r="D47" s="92"/>
      <c r="E47" s="86">
        <f>SUM(E39,E46)</f>
        <v>0</v>
      </c>
    </row>
    <row r="48" spans="1:5" ht="18" customHeight="1">
      <c r="A48" s="80" t="s">
        <v>261</v>
      </c>
      <c r="B48" s="80" t="s">
        <v>238</v>
      </c>
      <c r="C48" s="81" t="s">
        <v>259</v>
      </c>
      <c r="D48" s="82"/>
      <c r="E48" s="83">
        <v>-422004</v>
      </c>
    </row>
    <row r="49" spans="1:5" ht="18" customHeight="1">
      <c r="A49" s="80"/>
      <c r="B49" s="80"/>
      <c r="C49" s="84" t="s">
        <v>252</v>
      </c>
      <c r="D49" s="85"/>
      <c r="E49" s="86">
        <f>SUM(E48:E48)</f>
        <v>-422004</v>
      </c>
    </row>
    <row r="50" spans="1:5" ht="18" customHeight="1">
      <c r="A50" s="80"/>
      <c r="B50" s="80" t="s">
        <v>253</v>
      </c>
      <c r="C50" s="87" t="s">
        <v>254</v>
      </c>
      <c r="D50" s="7" t="s">
        <v>255</v>
      </c>
      <c r="E50" s="26">
        <v>0</v>
      </c>
    </row>
    <row r="51" spans="1:5" ht="18" customHeight="1">
      <c r="A51" s="80"/>
      <c r="B51" s="80"/>
      <c r="C51" s="80"/>
      <c r="D51" s="7" t="s">
        <v>256</v>
      </c>
      <c r="E51" s="26">
        <v>0</v>
      </c>
    </row>
    <row r="52" spans="1:5" ht="18" customHeight="1">
      <c r="A52" s="80"/>
      <c r="B52" s="80"/>
      <c r="C52" s="80"/>
      <c r="D52" s="88" t="s">
        <v>219</v>
      </c>
      <c r="E52" s="86">
        <f>SUM(E50:E51)</f>
        <v>0</v>
      </c>
    </row>
    <row r="53" spans="1:5" ht="18" customHeight="1">
      <c r="A53" s="80"/>
      <c r="B53" s="80"/>
      <c r="C53" s="87" t="s">
        <v>257</v>
      </c>
      <c r="D53" s="7" t="s">
        <v>255</v>
      </c>
      <c r="E53" s="26">
        <v>0</v>
      </c>
    </row>
    <row r="54" spans="1:5" ht="18" customHeight="1">
      <c r="A54" s="80"/>
      <c r="B54" s="80"/>
      <c r="C54" s="80"/>
      <c r="D54" s="7" t="s">
        <v>256</v>
      </c>
      <c r="E54" s="26">
        <v>0</v>
      </c>
    </row>
    <row r="55" spans="1:5" ht="18" customHeight="1">
      <c r="A55" s="80"/>
      <c r="B55" s="80"/>
      <c r="C55" s="80"/>
      <c r="D55" s="88" t="s">
        <v>219</v>
      </c>
      <c r="E55" s="86">
        <f>SUM(E53:E54)</f>
        <v>0</v>
      </c>
    </row>
    <row r="56" spans="1:5" ht="18" customHeight="1">
      <c r="A56" s="89"/>
      <c r="B56" s="89"/>
      <c r="C56" s="84" t="s">
        <v>252</v>
      </c>
      <c r="D56" s="85"/>
      <c r="E56" s="86">
        <f>SUM(E52,E55)</f>
        <v>0</v>
      </c>
    </row>
    <row r="57" spans="1:5" ht="18" customHeight="1">
      <c r="A57" s="89"/>
      <c r="B57" s="90" t="s">
        <v>25</v>
      </c>
      <c r="C57" s="91"/>
      <c r="D57" s="92"/>
      <c r="E57" s="86">
        <f>SUM(E49,E56)</f>
        <v>-422004</v>
      </c>
    </row>
    <row r="58" spans="1:5" ht="18" customHeight="1">
      <c r="A58" s="80" t="s">
        <v>262</v>
      </c>
      <c r="B58" s="80" t="s">
        <v>238</v>
      </c>
      <c r="C58" s="81"/>
      <c r="D58" s="82"/>
      <c r="E58" s="83">
        <f>E19+E29+E39+E49</f>
        <v>32707120956</v>
      </c>
    </row>
    <row r="59" spans="1:5" ht="18" customHeight="1">
      <c r="A59" s="80"/>
      <c r="B59" s="80"/>
      <c r="C59" s="84" t="s">
        <v>252</v>
      </c>
      <c r="D59" s="85"/>
      <c r="E59" s="86">
        <f>SUM(E58:E58)</f>
        <v>32707120956</v>
      </c>
    </row>
    <row r="60" spans="1:5" ht="18" customHeight="1">
      <c r="A60" s="80"/>
      <c r="B60" s="80" t="s">
        <v>253</v>
      </c>
      <c r="C60" s="87" t="s">
        <v>254</v>
      </c>
      <c r="D60" s="7" t="s">
        <v>255</v>
      </c>
      <c r="E60" s="26">
        <f>E20+E30+E40+E50</f>
        <v>3230348000</v>
      </c>
    </row>
    <row r="61" spans="1:5" ht="18" customHeight="1">
      <c r="A61" s="80"/>
      <c r="B61" s="80"/>
      <c r="C61" s="80"/>
      <c r="D61" s="7" t="s">
        <v>256</v>
      </c>
      <c r="E61" s="26">
        <f>E21+E31+E41+E51</f>
        <v>89737000</v>
      </c>
    </row>
    <row r="62" spans="1:5" ht="18" customHeight="1">
      <c r="A62" s="80"/>
      <c r="B62" s="80"/>
      <c r="C62" s="80"/>
      <c r="D62" s="88" t="s">
        <v>219</v>
      </c>
      <c r="E62" s="86">
        <f>SUM(E60:E61)</f>
        <v>3320085000</v>
      </c>
    </row>
    <row r="63" spans="1:5" ht="18" customHeight="1">
      <c r="A63" s="80"/>
      <c r="B63" s="80"/>
      <c r="C63" s="87" t="s">
        <v>257</v>
      </c>
      <c r="D63" s="7" t="s">
        <v>255</v>
      </c>
      <c r="E63" s="26">
        <f>E23+E33+E43+E53</f>
        <v>17728873042</v>
      </c>
    </row>
    <row r="64" spans="1:5" ht="18" customHeight="1">
      <c r="A64" s="80"/>
      <c r="B64" s="80"/>
      <c r="C64" s="80"/>
      <c r="D64" s="7" t="s">
        <v>256</v>
      </c>
      <c r="E64" s="26">
        <f>E24+E34+E44+E54</f>
        <v>4270299176</v>
      </c>
    </row>
    <row r="65" spans="1:5" ht="18" customHeight="1">
      <c r="A65" s="80"/>
      <c r="B65" s="80"/>
      <c r="C65" s="80"/>
      <c r="D65" s="88" t="s">
        <v>219</v>
      </c>
      <c r="E65" s="86">
        <f>SUM(E63:E64)</f>
        <v>21999172218</v>
      </c>
    </row>
    <row r="66" spans="1:5" ht="18" customHeight="1">
      <c r="A66" s="89"/>
      <c r="B66" s="89"/>
      <c r="C66" s="84" t="s">
        <v>252</v>
      </c>
      <c r="D66" s="85"/>
      <c r="E66" s="86">
        <f>SUM(E62,E65)</f>
        <v>25319257218</v>
      </c>
    </row>
    <row r="67" spans="1:5" ht="18" customHeight="1">
      <c r="A67" s="89"/>
      <c r="B67" s="90" t="s">
        <v>25</v>
      </c>
      <c r="C67" s="91"/>
      <c r="D67" s="92"/>
      <c r="E67" s="86">
        <f>SUM(E59,E66)</f>
        <v>58026378174</v>
      </c>
    </row>
    <row r="68" spans="1:5" ht="18" customHeight="1">
      <c r="A68" s="93" t="s">
        <v>263</v>
      </c>
      <c r="B68" s="80" t="s">
        <v>238</v>
      </c>
      <c r="C68" s="81" t="s">
        <v>264</v>
      </c>
      <c r="D68" s="82"/>
      <c r="E68" s="83">
        <v>2571715155</v>
      </c>
    </row>
    <row r="69" spans="1:5" ht="18" customHeight="1">
      <c r="A69" s="76"/>
      <c r="B69" s="80"/>
      <c r="C69" s="81" t="s">
        <v>259</v>
      </c>
      <c r="D69" s="82"/>
      <c r="E69" s="83">
        <v>1712047098</v>
      </c>
    </row>
    <row r="70" spans="1:5" ht="18" customHeight="1">
      <c r="A70" s="76"/>
      <c r="B70" s="80"/>
      <c r="C70" s="84" t="s">
        <v>252</v>
      </c>
      <c r="D70" s="85"/>
      <c r="E70" s="86">
        <f>SUM(E68:E69)</f>
        <v>4283762253</v>
      </c>
    </row>
    <row r="71" spans="1:5" ht="18" customHeight="1">
      <c r="A71" s="76"/>
      <c r="B71" s="80" t="s">
        <v>253</v>
      </c>
      <c r="C71" s="87" t="s">
        <v>254</v>
      </c>
      <c r="D71" s="7" t="s">
        <v>255</v>
      </c>
      <c r="E71" s="26">
        <v>0</v>
      </c>
    </row>
    <row r="72" spans="1:5" ht="18" customHeight="1">
      <c r="A72" s="76"/>
      <c r="B72" s="80"/>
      <c r="C72" s="80"/>
      <c r="D72" s="7" t="s">
        <v>256</v>
      </c>
      <c r="E72" s="26">
        <v>0</v>
      </c>
    </row>
    <row r="73" spans="1:5" ht="18" customHeight="1">
      <c r="A73" s="76"/>
      <c r="B73" s="80"/>
      <c r="C73" s="80"/>
      <c r="D73" s="88" t="s">
        <v>219</v>
      </c>
      <c r="E73" s="86">
        <f>SUM(E71:E72)</f>
        <v>0</v>
      </c>
    </row>
    <row r="74" spans="1:5" ht="18" customHeight="1">
      <c r="A74" s="76"/>
      <c r="B74" s="80"/>
      <c r="C74" s="87" t="s">
        <v>257</v>
      </c>
      <c r="D74" s="7" t="s">
        <v>255</v>
      </c>
      <c r="E74" s="26">
        <v>452000</v>
      </c>
    </row>
    <row r="75" spans="1:5" ht="18" customHeight="1">
      <c r="A75" s="76"/>
      <c r="B75" s="80"/>
      <c r="C75" s="80"/>
      <c r="D75" s="7" t="s">
        <v>256</v>
      </c>
      <c r="E75" s="26">
        <v>9394539732</v>
      </c>
    </row>
    <row r="76" spans="1:5" ht="18" customHeight="1">
      <c r="A76" s="76"/>
      <c r="B76" s="80"/>
      <c r="C76" s="80"/>
      <c r="D76" s="88" t="s">
        <v>219</v>
      </c>
      <c r="E76" s="86">
        <f>SUM(E74:E75)</f>
        <v>9394991732</v>
      </c>
    </row>
    <row r="77" spans="1:5" ht="18" customHeight="1">
      <c r="A77" s="76"/>
      <c r="B77" s="89"/>
      <c r="C77" s="84" t="s">
        <v>252</v>
      </c>
      <c r="D77" s="85"/>
      <c r="E77" s="86">
        <f>SUM(E73,E76)</f>
        <v>9394991732</v>
      </c>
    </row>
    <row r="78" spans="1:5" ht="18" customHeight="1">
      <c r="A78" s="77"/>
      <c r="B78" s="90" t="s">
        <v>25</v>
      </c>
      <c r="C78" s="91"/>
      <c r="D78" s="92"/>
      <c r="E78" s="86">
        <f>SUM(E70,E77)</f>
        <v>13678753985</v>
      </c>
    </row>
    <row r="79" spans="1:5" ht="18" customHeight="1">
      <c r="A79" s="87" t="s">
        <v>265</v>
      </c>
      <c r="B79" s="80" t="s">
        <v>238</v>
      </c>
      <c r="C79" s="81" t="s">
        <v>266</v>
      </c>
      <c r="D79" s="82"/>
      <c r="E79" s="83">
        <v>1450555998</v>
      </c>
    </row>
    <row r="80" spans="1:5" ht="18" customHeight="1">
      <c r="A80" s="80"/>
      <c r="B80" s="80"/>
      <c r="C80" s="81" t="s">
        <v>267</v>
      </c>
      <c r="D80" s="82"/>
      <c r="E80" s="83">
        <v>501062495</v>
      </c>
    </row>
    <row r="81" spans="1:5" ht="18" customHeight="1">
      <c r="A81" s="80"/>
      <c r="B81" s="80"/>
      <c r="C81" s="84" t="s">
        <v>252</v>
      </c>
      <c r="D81" s="85"/>
      <c r="E81" s="86">
        <f>SUM(E79:E80)</f>
        <v>1951618493</v>
      </c>
    </row>
    <row r="82" spans="1:5" ht="18" customHeight="1">
      <c r="A82" s="80"/>
      <c r="B82" s="80" t="s">
        <v>253</v>
      </c>
      <c r="C82" s="87" t="s">
        <v>254</v>
      </c>
      <c r="D82" s="7" t="s">
        <v>255</v>
      </c>
      <c r="E82" s="26">
        <v>0</v>
      </c>
    </row>
    <row r="83" spans="1:5" ht="18" customHeight="1">
      <c r="A83" s="80"/>
      <c r="B83" s="80"/>
      <c r="C83" s="80"/>
      <c r="D83" s="7" t="s">
        <v>256</v>
      </c>
      <c r="E83" s="26">
        <v>0</v>
      </c>
    </row>
    <row r="84" spans="1:5" ht="18" customHeight="1">
      <c r="A84" s="80"/>
      <c r="B84" s="80"/>
      <c r="C84" s="80"/>
      <c r="D84" s="88" t="s">
        <v>219</v>
      </c>
      <c r="E84" s="86">
        <f>SUM(E82:E83)</f>
        <v>0</v>
      </c>
    </row>
    <row r="85" spans="1:5" ht="18" customHeight="1">
      <c r="A85" s="80"/>
      <c r="B85" s="80"/>
      <c r="C85" s="87" t="s">
        <v>257</v>
      </c>
      <c r="D85" s="7" t="s">
        <v>255</v>
      </c>
      <c r="E85" s="26">
        <v>0</v>
      </c>
    </row>
    <row r="86" spans="1:5" ht="18" customHeight="1">
      <c r="A86" s="80"/>
      <c r="B86" s="80"/>
      <c r="C86" s="80"/>
      <c r="D86" s="7" t="s">
        <v>256</v>
      </c>
      <c r="E86" s="26">
        <v>0</v>
      </c>
    </row>
    <row r="87" spans="1:5" ht="18" customHeight="1">
      <c r="A87" s="80"/>
      <c r="B87" s="80"/>
      <c r="C87" s="80"/>
      <c r="D87" s="88" t="s">
        <v>219</v>
      </c>
      <c r="E87" s="86">
        <f>SUM(E85:E86)</f>
        <v>0</v>
      </c>
    </row>
    <row r="88" spans="1:5" ht="18" customHeight="1">
      <c r="A88" s="89"/>
      <c r="B88" s="89"/>
      <c r="C88" s="84" t="s">
        <v>252</v>
      </c>
      <c r="D88" s="85"/>
      <c r="E88" s="86">
        <f>SUM(E84,E87)</f>
        <v>0</v>
      </c>
    </row>
    <row r="89" spans="1:5" ht="18" customHeight="1">
      <c r="A89" s="89"/>
      <c r="B89" s="90" t="s">
        <v>25</v>
      </c>
      <c r="C89" s="91"/>
      <c r="D89" s="92"/>
      <c r="E89" s="86">
        <f>SUM(E81,E88)</f>
        <v>1951618493</v>
      </c>
    </row>
    <row r="90" spans="1:5" ht="18" customHeight="1">
      <c r="A90" s="87" t="s">
        <v>268</v>
      </c>
      <c r="B90" s="80" t="s">
        <v>238</v>
      </c>
      <c r="C90" s="81" t="s">
        <v>269</v>
      </c>
      <c r="D90" s="82"/>
      <c r="E90" s="83">
        <v>0</v>
      </c>
    </row>
    <row r="91" spans="1:5" ht="18" customHeight="1">
      <c r="A91" s="80"/>
      <c r="B91" s="80"/>
      <c r="C91" s="81" t="s">
        <v>267</v>
      </c>
      <c r="D91" s="82"/>
      <c r="E91" s="83">
        <v>283837504</v>
      </c>
    </row>
    <row r="92" spans="1:5" ht="18" customHeight="1">
      <c r="A92" s="80"/>
      <c r="B92" s="80"/>
      <c r="C92" s="84" t="s">
        <v>252</v>
      </c>
      <c r="D92" s="85"/>
      <c r="E92" s="86">
        <f>SUM(E90:E91)</f>
        <v>283837504</v>
      </c>
    </row>
    <row r="93" spans="1:5" ht="18" customHeight="1">
      <c r="A93" s="80"/>
      <c r="B93" s="80" t="s">
        <v>253</v>
      </c>
      <c r="C93" s="87" t="s">
        <v>254</v>
      </c>
      <c r="D93" s="7" t="s">
        <v>255</v>
      </c>
      <c r="E93" s="26">
        <v>0</v>
      </c>
    </row>
    <row r="94" spans="1:5" ht="18" customHeight="1">
      <c r="A94" s="80"/>
      <c r="B94" s="80"/>
      <c r="C94" s="80"/>
      <c r="D94" s="7" t="s">
        <v>256</v>
      </c>
      <c r="E94" s="26">
        <v>0</v>
      </c>
    </row>
    <row r="95" spans="1:5" ht="18" customHeight="1">
      <c r="A95" s="80"/>
      <c r="B95" s="80"/>
      <c r="C95" s="80"/>
      <c r="D95" s="88" t="s">
        <v>219</v>
      </c>
      <c r="E95" s="86">
        <f>SUM(E93:E94)</f>
        <v>0</v>
      </c>
    </row>
    <row r="96" spans="1:5" ht="18" customHeight="1">
      <c r="A96" s="80"/>
      <c r="B96" s="80"/>
      <c r="C96" s="87" t="s">
        <v>257</v>
      </c>
      <c r="D96" s="7" t="s">
        <v>255</v>
      </c>
      <c r="E96" s="26">
        <v>1418905</v>
      </c>
    </row>
    <row r="97" spans="1:5" ht="18" customHeight="1">
      <c r="A97" s="80"/>
      <c r="B97" s="80"/>
      <c r="C97" s="80"/>
      <c r="D97" s="7" t="s">
        <v>256</v>
      </c>
      <c r="E97" s="26">
        <v>0</v>
      </c>
    </row>
    <row r="98" spans="1:5" ht="18" customHeight="1">
      <c r="A98" s="80"/>
      <c r="B98" s="80"/>
      <c r="C98" s="80"/>
      <c r="D98" s="88" t="s">
        <v>219</v>
      </c>
      <c r="E98" s="86">
        <f>SUM(E96:E97)</f>
        <v>1418905</v>
      </c>
    </row>
    <row r="99" spans="1:5" ht="18" customHeight="1">
      <c r="A99" s="89"/>
      <c r="B99" s="89"/>
      <c r="C99" s="84" t="s">
        <v>252</v>
      </c>
      <c r="D99" s="85"/>
      <c r="E99" s="86">
        <f>SUM(E95,E98)</f>
        <v>1418905</v>
      </c>
    </row>
    <row r="100" spans="1:5" ht="18" customHeight="1">
      <c r="A100" s="89"/>
      <c r="B100" s="90" t="s">
        <v>25</v>
      </c>
      <c r="C100" s="91"/>
      <c r="D100" s="92"/>
      <c r="E100" s="86">
        <f>SUM(E92,E99)</f>
        <v>285256409</v>
      </c>
    </row>
    <row r="101" spans="1:5" ht="18" customHeight="1">
      <c r="A101" s="94" t="s">
        <v>270</v>
      </c>
      <c r="B101" s="80" t="s">
        <v>238</v>
      </c>
      <c r="C101" s="81" t="s">
        <v>271</v>
      </c>
      <c r="D101" s="82"/>
      <c r="E101" s="83">
        <v>1534805729</v>
      </c>
    </row>
    <row r="102" spans="1:5" ht="18" customHeight="1">
      <c r="A102" s="95"/>
      <c r="B102" s="80"/>
      <c r="C102" s="81" t="s">
        <v>272</v>
      </c>
      <c r="D102" s="82"/>
      <c r="E102" s="83">
        <v>163049593</v>
      </c>
    </row>
    <row r="103" spans="1:5" ht="18" customHeight="1">
      <c r="A103" s="95"/>
      <c r="B103" s="80"/>
      <c r="C103" s="81" t="s">
        <v>273</v>
      </c>
      <c r="D103" s="82"/>
      <c r="E103" s="83">
        <v>43066900</v>
      </c>
    </row>
    <row r="104" spans="1:5" ht="18" customHeight="1">
      <c r="A104" s="95"/>
      <c r="B104" s="80"/>
      <c r="C104" s="81" t="s">
        <v>274</v>
      </c>
      <c r="D104" s="82"/>
      <c r="E104" s="83">
        <v>188271123</v>
      </c>
    </row>
    <row r="105" spans="1:5" ht="18" customHeight="1">
      <c r="A105" s="95"/>
      <c r="B105" s="80"/>
      <c r="C105" s="81" t="s">
        <v>275</v>
      </c>
      <c r="D105" s="82"/>
      <c r="E105" s="83">
        <v>22979245</v>
      </c>
    </row>
    <row r="106" spans="1:5" ht="18" customHeight="1">
      <c r="A106" s="95"/>
      <c r="B106" s="80"/>
      <c r="C106" s="84" t="s">
        <v>252</v>
      </c>
      <c r="D106" s="85"/>
      <c r="E106" s="86">
        <f>SUM(E101:E105)</f>
        <v>1952172590</v>
      </c>
    </row>
    <row r="107" spans="1:5" ht="18" customHeight="1">
      <c r="A107" s="95"/>
      <c r="B107" s="80" t="s">
        <v>253</v>
      </c>
      <c r="C107" s="87" t="s">
        <v>254</v>
      </c>
      <c r="D107" s="7" t="s">
        <v>255</v>
      </c>
      <c r="E107" s="26">
        <v>0</v>
      </c>
    </row>
    <row r="108" spans="1:5" ht="18" customHeight="1">
      <c r="A108" s="95"/>
      <c r="B108" s="80"/>
      <c r="C108" s="80"/>
      <c r="D108" s="7" t="s">
        <v>256</v>
      </c>
      <c r="E108" s="26">
        <v>0</v>
      </c>
    </row>
    <row r="109" spans="1:5" ht="18" customHeight="1">
      <c r="A109" s="95"/>
      <c r="B109" s="80"/>
      <c r="C109" s="80"/>
      <c r="D109" s="88" t="s">
        <v>219</v>
      </c>
      <c r="E109" s="86">
        <f>SUM(E107:E108)</f>
        <v>0</v>
      </c>
    </row>
    <row r="110" spans="1:5" ht="18" customHeight="1">
      <c r="A110" s="95"/>
      <c r="B110" s="80"/>
      <c r="C110" s="87" t="s">
        <v>257</v>
      </c>
      <c r="D110" s="7" t="s">
        <v>276</v>
      </c>
      <c r="E110" s="26">
        <v>426130745</v>
      </c>
    </row>
    <row r="111" spans="1:5" ht="18" customHeight="1">
      <c r="A111" s="95"/>
      <c r="B111" s="80"/>
      <c r="C111" s="80"/>
      <c r="D111" s="96" t="s">
        <v>277</v>
      </c>
      <c r="E111" s="26">
        <v>16249983</v>
      </c>
    </row>
    <row r="112" spans="1:5" ht="18" customHeight="1">
      <c r="A112" s="95"/>
      <c r="B112" s="80"/>
      <c r="C112" s="80"/>
      <c r="D112" s="88" t="s">
        <v>219</v>
      </c>
      <c r="E112" s="86">
        <f>SUM(E110:E111)</f>
        <v>442380728</v>
      </c>
    </row>
    <row r="113" spans="1:5" ht="18" customHeight="1">
      <c r="A113" s="95"/>
      <c r="B113" s="89"/>
      <c r="C113" s="84" t="s">
        <v>252</v>
      </c>
      <c r="D113" s="85"/>
      <c r="E113" s="86">
        <f>SUM(E109,E112)</f>
        <v>442380728</v>
      </c>
    </row>
    <row r="114" spans="1:5" ht="18" customHeight="1">
      <c r="A114" s="97"/>
      <c r="B114" s="90" t="s">
        <v>25</v>
      </c>
      <c r="C114" s="91"/>
      <c r="D114" s="92"/>
      <c r="E114" s="86">
        <f>SUM(E106,E113)</f>
        <v>2394553318</v>
      </c>
    </row>
    <row r="115" spans="1:5" ht="18" customHeight="1">
      <c r="A115" s="94" t="s">
        <v>278</v>
      </c>
      <c r="B115" s="98" t="s">
        <v>238</v>
      </c>
      <c r="C115" s="81" t="s">
        <v>272</v>
      </c>
      <c r="D115" s="99"/>
      <c r="E115" s="26">
        <v>28916941</v>
      </c>
    </row>
    <row r="116" spans="1:5" ht="18" customHeight="1">
      <c r="A116" s="95"/>
      <c r="B116" s="100"/>
      <c r="C116" s="81" t="s">
        <v>275</v>
      </c>
      <c r="D116" s="99"/>
      <c r="E116" s="26">
        <v>6889783</v>
      </c>
    </row>
    <row r="117" spans="1:5" ht="18" customHeight="1">
      <c r="A117" s="95"/>
      <c r="B117" s="100"/>
      <c r="C117" s="81" t="s">
        <v>279</v>
      </c>
      <c r="D117" s="99"/>
      <c r="E117" s="83">
        <v>146008505</v>
      </c>
    </row>
    <row r="118" spans="1:5" ht="18" customHeight="1">
      <c r="A118" s="95"/>
      <c r="B118" s="101"/>
      <c r="C118" s="84" t="s">
        <v>252</v>
      </c>
      <c r="D118" s="85"/>
      <c r="E118" s="86">
        <f>SUM(E115:E117)</f>
        <v>181815229</v>
      </c>
    </row>
    <row r="119" spans="1:5" ht="18" customHeight="1">
      <c r="A119" s="95"/>
      <c r="B119" s="80" t="s">
        <v>253</v>
      </c>
      <c r="C119" s="87" t="s">
        <v>254</v>
      </c>
      <c r="D119" s="7" t="s">
        <v>255</v>
      </c>
      <c r="E119" s="26">
        <v>0</v>
      </c>
    </row>
    <row r="120" spans="1:5" ht="18" customHeight="1">
      <c r="A120" s="95"/>
      <c r="B120" s="80"/>
      <c r="C120" s="80"/>
      <c r="D120" s="7" t="s">
        <v>256</v>
      </c>
      <c r="E120" s="26">
        <v>0</v>
      </c>
    </row>
    <row r="121" spans="1:5" ht="18" customHeight="1">
      <c r="A121" s="95"/>
      <c r="B121" s="80"/>
      <c r="C121" s="80"/>
      <c r="D121" s="88" t="s">
        <v>219</v>
      </c>
      <c r="E121" s="86">
        <f>SUM(E119:E120)</f>
        <v>0</v>
      </c>
    </row>
    <row r="122" spans="1:5" ht="18" customHeight="1">
      <c r="A122" s="95"/>
      <c r="B122" s="80"/>
      <c r="C122" s="87" t="s">
        <v>257</v>
      </c>
      <c r="D122" s="7" t="s">
        <v>276</v>
      </c>
      <c r="E122" s="26">
        <v>1663382</v>
      </c>
    </row>
    <row r="123" spans="1:5" ht="18" customHeight="1">
      <c r="A123" s="95"/>
      <c r="B123" s="80"/>
      <c r="C123" s="80"/>
      <c r="D123" s="96" t="s">
        <v>277</v>
      </c>
      <c r="E123" s="26">
        <v>0</v>
      </c>
    </row>
    <row r="124" spans="1:5" ht="18" customHeight="1">
      <c r="A124" s="95"/>
      <c r="B124" s="80"/>
      <c r="C124" s="80"/>
      <c r="D124" s="88" t="s">
        <v>219</v>
      </c>
      <c r="E124" s="86">
        <f>SUM(E122:E123)</f>
        <v>1663382</v>
      </c>
    </row>
    <row r="125" spans="1:5" ht="18" customHeight="1">
      <c r="A125" s="95"/>
      <c r="B125" s="89"/>
      <c r="C125" s="84" t="s">
        <v>252</v>
      </c>
      <c r="D125" s="85"/>
      <c r="E125" s="86">
        <f>SUM(E121,E124)</f>
        <v>1663382</v>
      </c>
    </row>
    <row r="126" spans="1:5" ht="18" customHeight="1">
      <c r="A126" s="97"/>
      <c r="B126" s="90" t="s">
        <v>25</v>
      </c>
      <c r="C126" s="91"/>
      <c r="D126" s="92"/>
      <c r="E126" s="86">
        <f>SUM(E118,E125)</f>
        <v>183478611</v>
      </c>
    </row>
    <row r="127" spans="1:5" ht="18" customHeight="1">
      <c r="A127" s="80" t="s">
        <v>280</v>
      </c>
      <c r="B127" s="80" t="s">
        <v>238</v>
      </c>
      <c r="C127" s="81" t="s">
        <v>259</v>
      </c>
      <c r="D127" s="82"/>
      <c r="E127" s="83">
        <v>-4242795828</v>
      </c>
    </row>
    <row r="128" spans="1:5" ht="18" customHeight="1">
      <c r="A128" s="80"/>
      <c r="B128" s="80"/>
      <c r="C128" s="84" t="s">
        <v>252</v>
      </c>
      <c r="D128" s="85"/>
      <c r="E128" s="86">
        <f>SUM(E127:E127)</f>
        <v>-4242795828</v>
      </c>
    </row>
    <row r="129" spans="1:5" ht="18" customHeight="1">
      <c r="A129" s="80"/>
      <c r="B129" s="80" t="s">
        <v>253</v>
      </c>
      <c r="C129" s="87" t="s">
        <v>254</v>
      </c>
      <c r="D129" s="7" t="s">
        <v>255</v>
      </c>
      <c r="E129" s="26">
        <v>0</v>
      </c>
    </row>
    <row r="130" spans="1:5" ht="18" customHeight="1">
      <c r="A130" s="80"/>
      <c r="B130" s="80"/>
      <c r="C130" s="80"/>
      <c r="D130" s="7" t="s">
        <v>256</v>
      </c>
      <c r="E130" s="26">
        <v>0</v>
      </c>
    </row>
    <row r="131" spans="1:5" ht="18" customHeight="1">
      <c r="A131" s="80"/>
      <c r="B131" s="80"/>
      <c r="C131" s="80"/>
      <c r="D131" s="88" t="s">
        <v>219</v>
      </c>
      <c r="E131" s="86">
        <f>SUM(E129:E130)</f>
        <v>0</v>
      </c>
    </row>
    <row r="132" spans="1:5" ht="18" customHeight="1">
      <c r="A132" s="80"/>
      <c r="B132" s="80"/>
      <c r="C132" s="87" t="s">
        <v>257</v>
      </c>
      <c r="D132" s="7" t="s">
        <v>255</v>
      </c>
      <c r="E132" s="26">
        <v>0</v>
      </c>
    </row>
    <row r="133" spans="1:5" ht="18" customHeight="1">
      <c r="A133" s="80"/>
      <c r="B133" s="80"/>
      <c r="C133" s="80"/>
      <c r="D133" s="7" t="s">
        <v>256</v>
      </c>
      <c r="E133" s="26">
        <v>0</v>
      </c>
    </row>
    <row r="134" spans="1:5" ht="18" customHeight="1">
      <c r="A134" s="80"/>
      <c r="B134" s="80"/>
      <c r="C134" s="80"/>
      <c r="D134" s="88" t="s">
        <v>219</v>
      </c>
      <c r="E134" s="86">
        <f>SUM(E132:E133)</f>
        <v>0</v>
      </c>
    </row>
    <row r="135" spans="1:5" ht="18" customHeight="1">
      <c r="A135" s="89"/>
      <c r="B135" s="89"/>
      <c r="C135" s="84" t="s">
        <v>252</v>
      </c>
      <c r="D135" s="85"/>
      <c r="E135" s="86">
        <f>SUM(E131,E134)</f>
        <v>0</v>
      </c>
    </row>
    <row r="136" spans="1:5" ht="18" customHeight="1">
      <c r="A136" s="89"/>
      <c r="B136" s="90" t="s">
        <v>25</v>
      </c>
      <c r="C136" s="91"/>
      <c r="D136" s="92"/>
      <c r="E136" s="86">
        <f>SUM(E128,E135)</f>
        <v>-4242795828</v>
      </c>
    </row>
    <row r="137" spans="1:5" ht="18" customHeight="1">
      <c r="A137" s="80" t="s">
        <v>281</v>
      </c>
      <c r="B137" s="80" t="s">
        <v>238</v>
      </c>
      <c r="C137" s="81"/>
      <c r="D137" s="82"/>
      <c r="E137" s="83">
        <f>E59+E70+E81+E92+E106+E118+E128</f>
        <v>37117531197</v>
      </c>
    </row>
    <row r="138" spans="1:5" ht="18" customHeight="1">
      <c r="A138" s="80"/>
      <c r="B138" s="80"/>
      <c r="C138" s="84" t="s">
        <v>252</v>
      </c>
      <c r="D138" s="85"/>
      <c r="E138" s="86">
        <f>SUM(E137:E137)</f>
        <v>37117531197</v>
      </c>
    </row>
    <row r="139" spans="1:5" ht="18" customHeight="1">
      <c r="A139" s="80"/>
      <c r="B139" s="80" t="s">
        <v>253</v>
      </c>
      <c r="C139" s="87" t="s">
        <v>254</v>
      </c>
      <c r="D139" s="7" t="s">
        <v>255</v>
      </c>
      <c r="E139" s="26">
        <f>E50+E60+E71+E82+E93+E107+E119+E129</f>
        <v>3230348000</v>
      </c>
    </row>
    <row r="140" spans="1:5" ht="18" customHeight="1">
      <c r="A140" s="80"/>
      <c r="B140" s="80"/>
      <c r="C140" s="80"/>
      <c r="D140" s="7" t="s">
        <v>256</v>
      </c>
      <c r="E140" s="26">
        <f>E51+E61+E72+E83+E94+E108+E120+E130</f>
        <v>89737000</v>
      </c>
    </row>
    <row r="141" spans="1:5" ht="18" customHeight="1">
      <c r="A141" s="80"/>
      <c r="B141" s="80"/>
      <c r="C141" s="80"/>
      <c r="D141" s="88" t="s">
        <v>219</v>
      </c>
      <c r="E141" s="86">
        <f>SUM(E139:E140)</f>
        <v>3320085000</v>
      </c>
    </row>
    <row r="142" spans="1:5" ht="18" customHeight="1">
      <c r="A142" s="80"/>
      <c r="B142" s="80"/>
      <c r="C142" s="87" t="s">
        <v>257</v>
      </c>
      <c r="D142" s="7" t="s">
        <v>255</v>
      </c>
      <c r="E142" s="26">
        <f>E53+E63+E74+E85+E96+E110+E122+E132</f>
        <v>18158538074</v>
      </c>
    </row>
    <row r="143" spans="1:5" ht="18" customHeight="1">
      <c r="A143" s="80"/>
      <c r="B143" s="80"/>
      <c r="C143" s="80"/>
      <c r="D143" s="7" t="s">
        <v>256</v>
      </c>
      <c r="E143" s="26">
        <f>E54+E64+E75+E86+E97+E111+E123+E133</f>
        <v>13681088891</v>
      </c>
    </row>
    <row r="144" spans="1:5" ht="18" customHeight="1">
      <c r="A144" s="80"/>
      <c r="B144" s="80"/>
      <c r="C144" s="80"/>
      <c r="D144" s="88" t="s">
        <v>219</v>
      </c>
      <c r="E144" s="86">
        <f>SUM(E142:E143)</f>
        <v>31839626965</v>
      </c>
    </row>
    <row r="145" spans="1:5" ht="18" customHeight="1">
      <c r="A145" s="89"/>
      <c r="B145" s="89"/>
      <c r="C145" s="84" t="s">
        <v>252</v>
      </c>
      <c r="D145" s="85"/>
      <c r="E145" s="86">
        <f>SUM(E141,E144)</f>
        <v>35159711965</v>
      </c>
    </row>
    <row r="146" spans="1:5" ht="18" customHeight="1">
      <c r="A146" s="89"/>
      <c r="B146" s="90" t="s">
        <v>25</v>
      </c>
      <c r="C146" s="91"/>
      <c r="D146" s="92"/>
      <c r="E146" s="86">
        <f>SUM(E138,E145)</f>
        <v>72277243162</v>
      </c>
    </row>
  </sheetData>
  <autoFilter ref="A5:E146" xr:uid="{7D32D84F-9D43-4A15-91EC-7FF790A34EDC}"/>
  <mergeCells count="130">
    <mergeCell ref="C145:D145"/>
    <mergeCell ref="B146:D146"/>
    <mergeCell ref="C132:C134"/>
    <mergeCell ref="C135:D135"/>
    <mergeCell ref="B136:D136"/>
    <mergeCell ref="A137:A146"/>
    <mergeCell ref="B137:B138"/>
    <mergeCell ref="C137:D137"/>
    <mergeCell ref="C138:D138"/>
    <mergeCell ref="B139:B145"/>
    <mergeCell ref="C139:C141"/>
    <mergeCell ref="C142:C144"/>
    <mergeCell ref="C119:C121"/>
    <mergeCell ref="C122:C124"/>
    <mergeCell ref="C125:D125"/>
    <mergeCell ref="B126:D126"/>
    <mergeCell ref="A127:A136"/>
    <mergeCell ref="B127:B128"/>
    <mergeCell ref="C127:D127"/>
    <mergeCell ref="C128:D128"/>
    <mergeCell ref="B129:B135"/>
    <mergeCell ref="C129:C131"/>
    <mergeCell ref="C110:C112"/>
    <mergeCell ref="C113:D113"/>
    <mergeCell ref="B114:D114"/>
    <mergeCell ref="A115:A126"/>
    <mergeCell ref="B115:B118"/>
    <mergeCell ref="C115:D115"/>
    <mergeCell ref="C116:D116"/>
    <mergeCell ref="C117:D117"/>
    <mergeCell ref="C118:D118"/>
    <mergeCell ref="B119:B125"/>
    <mergeCell ref="A101:A114"/>
    <mergeCell ref="B101:B106"/>
    <mergeCell ref="C101:D101"/>
    <mergeCell ref="C102:D102"/>
    <mergeCell ref="C103:D103"/>
    <mergeCell ref="C104:D104"/>
    <mergeCell ref="C105:D105"/>
    <mergeCell ref="C106:D106"/>
    <mergeCell ref="B107:B113"/>
    <mergeCell ref="C107:C109"/>
    <mergeCell ref="A90:A100"/>
    <mergeCell ref="B90:B92"/>
    <mergeCell ref="C90:D90"/>
    <mergeCell ref="C91:D91"/>
    <mergeCell ref="C92:D92"/>
    <mergeCell ref="B93:B99"/>
    <mergeCell ref="C93:C95"/>
    <mergeCell ref="C96:C98"/>
    <mergeCell ref="C99:D99"/>
    <mergeCell ref="B100:D100"/>
    <mergeCell ref="A79:A89"/>
    <mergeCell ref="B79:B81"/>
    <mergeCell ref="C79:D79"/>
    <mergeCell ref="C80:D80"/>
    <mergeCell ref="C81:D81"/>
    <mergeCell ref="B82:B88"/>
    <mergeCell ref="C82:C84"/>
    <mergeCell ref="C85:C87"/>
    <mergeCell ref="C88:D88"/>
    <mergeCell ref="B89:D89"/>
    <mergeCell ref="A68:A78"/>
    <mergeCell ref="B68:B70"/>
    <mergeCell ref="C68:D68"/>
    <mergeCell ref="C69:D69"/>
    <mergeCell ref="C70:D70"/>
    <mergeCell ref="B71:B77"/>
    <mergeCell ref="C71:C73"/>
    <mergeCell ref="C74:C76"/>
    <mergeCell ref="C77:D77"/>
    <mergeCell ref="B78:D78"/>
    <mergeCell ref="A58:A67"/>
    <mergeCell ref="B58:B59"/>
    <mergeCell ref="C58:D58"/>
    <mergeCell ref="C59:D59"/>
    <mergeCell ref="B60:B66"/>
    <mergeCell ref="C60:C62"/>
    <mergeCell ref="C63:C65"/>
    <mergeCell ref="C66:D66"/>
    <mergeCell ref="B67:D67"/>
    <mergeCell ref="A48:A57"/>
    <mergeCell ref="B48:B49"/>
    <mergeCell ref="C48:D48"/>
    <mergeCell ref="C49:D49"/>
    <mergeCell ref="B50:B56"/>
    <mergeCell ref="C50:C52"/>
    <mergeCell ref="C53:C55"/>
    <mergeCell ref="C56:D56"/>
    <mergeCell ref="B57:D57"/>
    <mergeCell ref="A38:A47"/>
    <mergeCell ref="B38:B39"/>
    <mergeCell ref="C38:D38"/>
    <mergeCell ref="C39:D39"/>
    <mergeCell ref="B40:B46"/>
    <mergeCell ref="C40:C42"/>
    <mergeCell ref="C43:C45"/>
    <mergeCell ref="C46:D46"/>
    <mergeCell ref="B47:D47"/>
    <mergeCell ref="A28:A37"/>
    <mergeCell ref="B28:B29"/>
    <mergeCell ref="C28:D28"/>
    <mergeCell ref="C29:D29"/>
    <mergeCell ref="B30:B36"/>
    <mergeCell ref="C30:C32"/>
    <mergeCell ref="C33:C35"/>
    <mergeCell ref="C36:D36"/>
    <mergeCell ref="B37:D37"/>
    <mergeCell ref="C19:D19"/>
    <mergeCell ref="B20:B26"/>
    <mergeCell ref="C20:C22"/>
    <mergeCell ref="C23:C25"/>
    <mergeCell ref="C26:D26"/>
    <mergeCell ref="B27:D27"/>
    <mergeCell ref="C13:D13"/>
    <mergeCell ref="C14:D14"/>
    <mergeCell ref="C15:D15"/>
    <mergeCell ref="C16:D16"/>
    <mergeCell ref="C17:D17"/>
    <mergeCell ref="C18:D18"/>
    <mergeCell ref="C5:D5"/>
    <mergeCell ref="A6:A27"/>
    <mergeCell ref="B6:B19"/>
    <mergeCell ref="C6:D6"/>
    <mergeCell ref="C7:D7"/>
    <mergeCell ref="C8:D8"/>
    <mergeCell ref="C9:D9"/>
    <mergeCell ref="C10:D10"/>
    <mergeCell ref="C11:D11"/>
    <mergeCell ref="C12:D12"/>
  </mergeCells>
  <phoneticPr fontId="3"/>
  <printOptions horizontalCentered="1"/>
  <pageMargins left="0.39370078740157483" right="0.39370078740157483" top="1.1811023622047245" bottom="0.39370078740157483" header="0.19685039370078741" footer="0.19685039370078741"/>
  <pageSetup paperSize="9" scale="74" fitToHeight="0" orientation="portrait" r:id="rId1"/>
  <headerFooter>
    <oddFooter>&amp;C&amp;12&amp;P/&amp;N</oddFooter>
  </headerFooter>
  <rowBreaks count="2" manualBreakCount="2">
    <brk id="47" max="4" man="1"/>
    <brk id="100" max="4" man="1"/>
  </rowBreaks>
  <colBreaks count="1" manualBreakCount="1">
    <brk id="5" max="132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543BD-2ED1-443D-8A67-9687FEEFC51B}">
  <sheetPr>
    <pageSetUpPr fitToPage="1"/>
  </sheetPr>
  <dimension ref="A1:F15"/>
  <sheetViews>
    <sheetView zoomScaleNormal="100" workbookViewId="0">
      <selection activeCell="C19" sqref="C19"/>
    </sheetView>
  </sheetViews>
  <sheetFormatPr defaultColWidth="8.875" defaultRowHeight="20.25" customHeight="1"/>
  <cols>
    <col min="1" max="1" width="23.375" style="3" customWidth="1"/>
    <col min="2" max="6" width="20.875" style="3" customWidth="1"/>
    <col min="7" max="7" width="8.875" style="3"/>
    <col min="8" max="8" width="16.375" style="3" customWidth="1"/>
    <col min="9" max="9" width="13.625" style="3" bestFit="1" customWidth="1"/>
    <col min="10" max="10" width="23.5" style="3" bestFit="1" customWidth="1"/>
    <col min="11" max="11" width="11.375" style="3" bestFit="1" customWidth="1"/>
    <col min="12" max="16384" width="8.875" style="3"/>
  </cols>
  <sheetData>
    <row r="1" spans="1:6" ht="20.25" customHeight="1">
      <c r="A1" s="1" t="s">
        <v>282</v>
      </c>
      <c r="B1" s="102"/>
      <c r="C1" s="102"/>
      <c r="D1" s="102"/>
      <c r="E1" s="102"/>
      <c r="F1" s="102"/>
    </row>
    <row r="2" spans="1:6" ht="20.25" customHeight="1">
      <c r="A2" s="103" t="s">
        <v>36</v>
      </c>
      <c r="B2" s="103"/>
      <c r="C2" s="103"/>
      <c r="D2" s="103"/>
      <c r="E2" s="103"/>
      <c r="F2" s="104" t="s">
        <v>37</v>
      </c>
    </row>
    <row r="3" spans="1:6" ht="20.25" customHeight="1">
      <c r="A3" s="103" t="s">
        <v>283</v>
      </c>
      <c r="B3" s="103"/>
      <c r="C3" s="103"/>
      <c r="D3" s="103"/>
      <c r="E3" s="103"/>
      <c r="F3" s="104" t="s">
        <v>284</v>
      </c>
    </row>
    <row r="4" spans="1:6" ht="20.25" customHeight="1">
      <c r="A4" s="105" t="s">
        <v>5</v>
      </c>
      <c r="B4" s="106" t="s">
        <v>204</v>
      </c>
      <c r="C4" s="106" t="s">
        <v>285</v>
      </c>
      <c r="D4" s="106"/>
      <c r="E4" s="106"/>
      <c r="F4" s="106"/>
    </row>
    <row r="5" spans="1:6" ht="20.25" customHeight="1">
      <c r="A5" s="105"/>
      <c r="B5" s="106"/>
      <c r="C5" s="106" t="s">
        <v>253</v>
      </c>
      <c r="D5" s="106" t="s">
        <v>286</v>
      </c>
      <c r="E5" s="106" t="s">
        <v>287</v>
      </c>
      <c r="F5" s="106" t="s">
        <v>83</v>
      </c>
    </row>
    <row r="6" spans="1:6" ht="20.25" customHeight="1" thickBot="1">
      <c r="A6" s="107"/>
      <c r="B6" s="108"/>
      <c r="C6" s="108"/>
      <c r="D6" s="108"/>
      <c r="E6" s="108"/>
      <c r="F6" s="108"/>
    </row>
    <row r="7" spans="1:6" ht="20.25" customHeight="1" thickTop="1">
      <c r="A7" s="109" t="s">
        <v>288</v>
      </c>
      <c r="B7" s="110">
        <v>66205098109</v>
      </c>
      <c r="C7" s="110">
        <v>32041695262</v>
      </c>
      <c r="D7" s="110">
        <v>7272011934</v>
      </c>
      <c r="E7" s="110">
        <v>21024962790</v>
      </c>
      <c r="F7" s="110">
        <v>5866428123</v>
      </c>
    </row>
    <row r="8" spans="1:6" ht="20.25" customHeight="1">
      <c r="A8" s="109" t="s">
        <v>289</v>
      </c>
      <c r="B8" s="110">
        <v>8813580788</v>
      </c>
      <c r="C8" s="110">
        <v>2915801703</v>
      </c>
      <c r="D8" s="110">
        <v>4006430066</v>
      </c>
      <c r="E8" s="110">
        <v>1891349019</v>
      </c>
      <c r="F8" s="110">
        <v>0</v>
      </c>
    </row>
    <row r="9" spans="1:6" ht="20.25" customHeight="1">
      <c r="A9" s="109" t="s">
        <v>290</v>
      </c>
      <c r="B9" s="110">
        <v>4073971568</v>
      </c>
      <c r="C9" s="110">
        <v>202215000</v>
      </c>
      <c r="D9" s="110">
        <v>0</v>
      </c>
      <c r="E9" s="110">
        <v>3871756568</v>
      </c>
      <c r="F9" s="110">
        <v>0</v>
      </c>
    </row>
    <row r="10" spans="1:6" ht="20.25" customHeight="1">
      <c r="A10" s="109" t="s">
        <v>83</v>
      </c>
      <c r="B10" s="110">
        <v>10329462820</v>
      </c>
      <c r="C10" s="110">
        <v>0</v>
      </c>
      <c r="D10" s="110">
        <v>0</v>
      </c>
      <c r="E10" s="110">
        <v>10329462820</v>
      </c>
      <c r="F10" s="110">
        <v>0</v>
      </c>
    </row>
    <row r="11" spans="1:6" ht="20.25" customHeight="1">
      <c r="A11" s="111" t="s">
        <v>25</v>
      </c>
      <c r="B11" s="110">
        <v>89422113285</v>
      </c>
      <c r="C11" s="110">
        <v>35159711965</v>
      </c>
      <c r="D11" s="110">
        <v>11278442000</v>
      </c>
      <c r="E11" s="110">
        <v>37117531197</v>
      </c>
      <c r="F11" s="110">
        <v>5866428123</v>
      </c>
    </row>
    <row r="15" spans="1:6" ht="13.5"/>
  </sheetData>
  <mergeCells count="8">
    <mergeCell ref="A1:F1"/>
    <mergeCell ref="A4:A6"/>
    <mergeCell ref="B4:B6"/>
    <mergeCell ref="C4:F4"/>
    <mergeCell ref="C5:C6"/>
    <mergeCell ref="D5:D6"/>
    <mergeCell ref="E5:E6"/>
    <mergeCell ref="F5:F6"/>
  </mergeCells>
  <phoneticPr fontId="3"/>
  <printOptions horizontalCentered="1"/>
  <pageMargins left="0.39370078740157483" right="0.39370078740157483" top="1.1811023622047245" bottom="0.39370078740157483" header="0.19685039370078741" footer="0.19685039370078741"/>
  <pageSetup paperSize="9" scale="63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6E449-6D5C-4F76-B2D5-A864EB5E40C6}">
  <dimension ref="A1:B8"/>
  <sheetViews>
    <sheetView tabSelected="1" workbookViewId="0">
      <selection activeCell="B7" sqref="B7"/>
    </sheetView>
  </sheetViews>
  <sheetFormatPr defaultColWidth="8.875" defaultRowHeight="11.25"/>
  <cols>
    <col min="1" max="1" width="60.875" style="2" customWidth="1"/>
    <col min="2" max="2" width="40.875" style="2" customWidth="1"/>
    <col min="3" max="16384" width="8.875" style="2"/>
  </cols>
  <sheetData>
    <row r="1" spans="1:2" ht="21">
      <c r="A1" s="11" t="s">
        <v>291</v>
      </c>
    </row>
    <row r="2" spans="1:2" ht="13.5">
      <c r="A2" s="3" t="s">
        <v>36</v>
      </c>
    </row>
    <row r="3" spans="1:2" ht="13.5">
      <c r="A3" s="3" t="s">
        <v>37</v>
      </c>
    </row>
    <row r="4" spans="1:2" ht="13.5">
      <c r="A4" s="2" t="s">
        <v>78</v>
      </c>
      <c r="B4" s="4" t="s">
        <v>201</v>
      </c>
    </row>
    <row r="5" spans="1:2" ht="22.5" customHeight="1">
      <c r="A5" s="13" t="s">
        <v>79</v>
      </c>
      <c r="B5" s="13" t="s">
        <v>194</v>
      </c>
    </row>
    <row r="6" spans="1:2" ht="18" customHeight="1">
      <c r="A6" s="112" t="s">
        <v>292</v>
      </c>
      <c r="B6" s="25">
        <v>4365728638</v>
      </c>
    </row>
    <row r="7" spans="1:2" ht="18" customHeight="1">
      <c r="A7" s="112"/>
      <c r="B7" s="25"/>
    </row>
    <row r="8" spans="1:2" ht="18" customHeight="1">
      <c r="A8" s="16" t="s">
        <v>25</v>
      </c>
      <c r="B8" s="20">
        <f>SUM(B6:B7)</f>
        <v>4365728638</v>
      </c>
    </row>
  </sheetData>
  <phoneticPr fontId="3"/>
  <printOptions horizontalCentered="1"/>
  <pageMargins left="0.39370078740157483" right="0.39370078740157483" top="1.1811023622047245" bottom="0.39370078740157483" header="0.1968503937007874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8B4BE-B4A2-4BF6-BE8E-729013F7E734}">
  <sheetPr>
    <pageSetUpPr fitToPage="1"/>
  </sheetPr>
  <dimension ref="A1:J23"/>
  <sheetViews>
    <sheetView workbookViewId="0">
      <selection activeCell="A30" sqref="A30"/>
    </sheetView>
  </sheetViews>
  <sheetFormatPr defaultColWidth="8.875" defaultRowHeight="11.25"/>
  <cols>
    <col min="1" max="1" width="30.75" style="2" customWidth="1"/>
    <col min="2" max="11" width="15.75" style="2" customWidth="1"/>
    <col min="12" max="16384" width="8.875" style="2"/>
  </cols>
  <sheetData>
    <row r="1" spans="1:10" ht="21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</row>
    <row r="2" spans="1:10" ht="13.5">
      <c r="A2" s="3" t="s">
        <v>1</v>
      </c>
      <c r="B2" s="3"/>
      <c r="C2" s="3"/>
      <c r="D2" s="3"/>
      <c r="E2" s="3"/>
      <c r="F2" s="3"/>
      <c r="G2" s="3"/>
      <c r="H2" s="3"/>
      <c r="I2" s="3"/>
      <c r="J2" s="4" t="s">
        <v>2</v>
      </c>
    </row>
    <row r="3" spans="1:10" ht="13.5">
      <c r="A3" s="3" t="s">
        <v>3</v>
      </c>
      <c r="B3" s="3"/>
      <c r="C3" s="3"/>
      <c r="D3" s="3"/>
      <c r="E3" s="3"/>
      <c r="F3" s="3"/>
      <c r="G3" s="3"/>
      <c r="H3" s="3"/>
      <c r="I3" s="3"/>
      <c r="J3" s="3"/>
    </row>
    <row r="4" spans="1:10" ht="13.5">
      <c r="A4" s="3"/>
      <c r="B4" s="3"/>
      <c r="C4" s="3"/>
      <c r="D4" s="3"/>
      <c r="E4" s="3"/>
      <c r="F4" s="3"/>
      <c r="G4" s="3"/>
      <c r="H4" s="3"/>
      <c r="I4" s="3"/>
      <c r="J4" s="4" t="s">
        <v>4</v>
      </c>
    </row>
    <row r="5" spans="1:10" ht="22.5">
      <c r="A5" s="5" t="s">
        <v>5</v>
      </c>
      <c r="B5" s="6" t="s">
        <v>27</v>
      </c>
      <c r="C5" s="5" t="s">
        <v>28</v>
      </c>
      <c r="D5" s="5" t="s">
        <v>29</v>
      </c>
      <c r="E5" s="5" t="s">
        <v>30</v>
      </c>
      <c r="F5" s="5" t="s">
        <v>31</v>
      </c>
      <c r="G5" s="5" t="s">
        <v>32</v>
      </c>
      <c r="H5" s="5" t="s">
        <v>33</v>
      </c>
      <c r="I5" s="5" t="s">
        <v>34</v>
      </c>
      <c r="J5" s="5" t="s">
        <v>25</v>
      </c>
    </row>
    <row r="6" spans="1:10" ht="18" customHeight="1">
      <c r="A6" s="7" t="s">
        <v>13</v>
      </c>
      <c r="B6" s="8">
        <v>38289923955</v>
      </c>
      <c r="C6" s="8">
        <v>48766173858</v>
      </c>
      <c r="D6" s="8">
        <v>2822556343</v>
      </c>
      <c r="E6" s="8">
        <v>9510976805</v>
      </c>
      <c r="F6" s="8">
        <v>221473154</v>
      </c>
      <c r="G6" s="8">
        <v>647714128</v>
      </c>
      <c r="H6" s="8">
        <v>15213734173</v>
      </c>
      <c r="I6" s="8">
        <v>29939012</v>
      </c>
      <c r="J6" s="8">
        <v>115502491428</v>
      </c>
    </row>
    <row r="7" spans="1:10" ht="18" customHeight="1">
      <c r="A7" s="7" t="s">
        <v>14</v>
      </c>
      <c r="B7" s="8">
        <v>20639523685</v>
      </c>
      <c r="C7" s="8">
        <v>36643100700</v>
      </c>
      <c r="D7" s="8">
        <v>1790314895</v>
      </c>
      <c r="E7" s="8">
        <v>3075708315</v>
      </c>
      <c r="F7" s="8">
        <v>212333838</v>
      </c>
      <c r="G7" s="8">
        <v>513977023</v>
      </c>
      <c r="H7" s="8">
        <v>10871866827</v>
      </c>
      <c r="I7" s="8">
        <v>29939012</v>
      </c>
      <c r="J7" s="8">
        <v>73776764295</v>
      </c>
    </row>
    <row r="8" spans="1:10" ht="18" customHeight="1">
      <c r="A8" s="7" t="s">
        <v>15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</row>
    <row r="9" spans="1:10" ht="18" customHeight="1">
      <c r="A9" s="7" t="s">
        <v>16</v>
      </c>
      <c r="B9" s="8">
        <v>13321072937</v>
      </c>
      <c r="C9" s="8">
        <v>11206992090</v>
      </c>
      <c r="D9" s="8">
        <v>988913135</v>
      </c>
      <c r="E9" s="8">
        <v>4005685481</v>
      </c>
      <c r="F9" s="8">
        <v>9139316</v>
      </c>
      <c r="G9" s="8">
        <v>34526490</v>
      </c>
      <c r="H9" s="8">
        <v>4336974862</v>
      </c>
      <c r="I9" s="8">
        <v>0</v>
      </c>
      <c r="J9" s="8">
        <v>33903304311</v>
      </c>
    </row>
    <row r="10" spans="1:10" ht="18" customHeight="1">
      <c r="A10" s="7" t="s">
        <v>17</v>
      </c>
      <c r="B10" s="8">
        <v>521746068</v>
      </c>
      <c r="C10" s="8">
        <v>430882725</v>
      </c>
      <c r="D10" s="8">
        <v>43328313</v>
      </c>
      <c r="E10" s="8">
        <v>1531249062</v>
      </c>
      <c r="F10" s="8">
        <v>0</v>
      </c>
      <c r="G10" s="8">
        <v>75959615</v>
      </c>
      <c r="H10" s="8">
        <v>2725484</v>
      </c>
      <c r="I10" s="8">
        <v>0</v>
      </c>
      <c r="J10" s="8">
        <v>2605891267</v>
      </c>
    </row>
    <row r="11" spans="1:10" ht="18" customHeight="1">
      <c r="A11" s="7" t="s">
        <v>18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</row>
    <row r="12" spans="1:10" ht="18" customHeight="1">
      <c r="A12" s="7" t="s">
        <v>19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</row>
    <row r="13" spans="1:10" ht="18" customHeight="1">
      <c r="A13" s="7" t="s">
        <v>20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</row>
    <row r="14" spans="1:10" ht="18" customHeight="1">
      <c r="A14" s="7" t="s">
        <v>21</v>
      </c>
      <c r="B14" s="8">
        <v>0</v>
      </c>
      <c r="C14" s="8">
        <v>0</v>
      </c>
      <c r="D14" s="8">
        <v>0</v>
      </c>
      <c r="E14" s="8">
        <v>87147</v>
      </c>
      <c r="F14" s="8">
        <v>0</v>
      </c>
      <c r="G14" s="8">
        <v>0</v>
      </c>
      <c r="H14" s="8">
        <v>0</v>
      </c>
      <c r="I14" s="8">
        <v>0</v>
      </c>
      <c r="J14" s="8">
        <v>87147</v>
      </c>
    </row>
    <row r="15" spans="1:10" ht="18" customHeight="1">
      <c r="A15" s="7" t="s">
        <v>22</v>
      </c>
      <c r="B15" s="8">
        <v>3807581265</v>
      </c>
      <c r="C15" s="8">
        <v>485198343</v>
      </c>
      <c r="D15" s="8">
        <v>0</v>
      </c>
      <c r="E15" s="8">
        <v>898246800</v>
      </c>
      <c r="F15" s="8">
        <v>0</v>
      </c>
      <c r="G15" s="8">
        <v>23251000</v>
      </c>
      <c r="H15" s="8">
        <v>2167000</v>
      </c>
      <c r="I15" s="8">
        <v>0</v>
      </c>
      <c r="J15" s="8">
        <v>5216444408</v>
      </c>
    </row>
    <row r="16" spans="1:10" ht="18" customHeight="1">
      <c r="A16" s="7" t="s">
        <v>23</v>
      </c>
      <c r="B16" s="8">
        <v>81340800067</v>
      </c>
      <c r="C16" s="8">
        <v>0</v>
      </c>
      <c r="D16" s="8">
        <v>0</v>
      </c>
      <c r="E16" s="8">
        <v>11841469074</v>
      </c>
      <c r="F16" s="8">
        <v>0</v>
      </c>
      <c r="G16" s="8">
        <v>0</v>
      </c>
      <c r="H16" s="8">
        <v>3300000</v>
      </c>
      <c r="I16" s="8">
        <v>0</v>
      </c>
      <c r="J16" s="8">
        <v>93185569141</v>
      </c>
    </row>
    <row r="17" spans="1:10" ht="18" customHeight="1">
      <c r="A17" s="7" t="s">
        <v>14</v>
      </c>
      <c r="B17" s="8">
        <v>19472224510</v>
      </c>
      <c r="C17" s="8">
        <v>0</v>
      </c>
      <c r="D17" s="8">
        <v>0</v>
      </c>
      <c r="E17" s="8">
        <v>149170134</v>
      </c>
      <c r="F17" s="8">
        <v>0</v>
      </c>
      <c r="G17" s="8">
        <v>0</v>
      </c>
      <c r="H17" s="8">
        <v>0</v>
      </c>
      <c r="I17" s="8">
        <v>0</v>
      </c>
      <c r="J17" s="8">
        <v>19621394644</v>
      </c>
    </row>
    <row r="18" spans="1:10" ht="18" customHeight="1">
      <c r="A18" s="7" t="s">
        <v>16</v>
      </c>
      <c r="B18" s="8">
        <v>44954905</v>
      </c>
      <c r="C18" s="8">
        <v>0</v>
      </c>
      <c r="D18" s="8">
        <v>0</v>
      </c>
      <c r="E18" s="8">
        <v>624759822</v>
      </c>
      <c r="F18" s="8">
        <v>0</v>
      </c>
      <c r="G18" s="8">
        <v>0</v>
      </c>
      <c r="H18" s="8">
        <v>0</v>
      </c>
      <c r="I18" s="8">
        <v>0</v>
      </c>
      <c r="J18" s="8">
        <v>669714727</v>
      </c>
    </row>
    <row r="19" spans="1:10" ht="18" customHeight="1">
      <c r="A19" s="7" t="s">
        <v>17</v>
      </c>
      <c r="B19" s="8">
        <v>61184877162</v>
      </c>
      <c r="C19" s="8">
        <v>0</v>
      </c>
      <c r="D19" s="8">
        <v>0</v>
      </c>
      <c r="E19" s="8">
        <v>10871212906</v>
      </c>
      <c r="F19" s="8">
        <v>0</v>
      </c>
      <c r="G19" s="8">
        <v>0</v>
      </c>
      <c r="H19" s="8">
        <v>0</v>
      </c>
      <c r="I19" s="8">
        <v>0</v>
      </c>
      <c r="J19" s="8">
        <v>72056090068</v>
      </c>
    </row>
    <row r="20" spans="1:10" ht="18" customHeight="1">
      <c r="A20" s="7" t="s">
        <v>21</v>
      </c>
      <c r="B20" s="8">
        <v>3443051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3443051</v>
      </c>
    </row>
    <row r="21" spans="1:10" ht="18" customHeight="1">
      <c r="A21" s="7" t="s">
        <v>22</v>
      </c>
      <c r="B21" s="8">
        <v>635300439</v>
      </c>
      <c r="C21" s="8">
        <v>0</v>
      </c>
      <c r="D21" s="8">
        <v>0</v>
      </c>
      <c r="E21" s="8">
        <v>196326212</v>
      </c>
      <c r="F21" s="8">
        <v>0</v>
      </c>
      <c r="G21" s="8">
        <v>0</v>
      </c>
      <c r="H21" s="8">
        <v>3300000</v>
      </c>
      <c r="I21" s="8">
        <v>0</v>
      </c>
      <c r="J21" s="8">
        <v>834926651</v>
      </c>
    </row>
    <row r="22" spans="1:10" ht="18" customHeight="1">
      <c r="A22" s="7" t="s">
        <v>24</v>
      </c>
      <c r="B22" s="8">
        <v>11767324</v>
      </c>
      <c r="C22" s="8">
        <v>295370211</v>
      </c>
      <c r="D22" s="8">
        <v>14415018</v>
      </c>
      <c r="E22" s="8">
        <v>413691819</v>
      </c>
      <c r="F22" s="8">
        <v>1</v>
      </c>
      <c r="G22" s="8">
        <v>25264972</v>
      </c>
      <c r="H22" s="8">
        <v>27955658</v>
      </c>
      <c r="I22" s="8">
        <v>0</v>
      </c>
      <c r="J22" s="8">
        <v>788465003</v>
      </c>
    </row>
    <row r="23" spans="1:10" ht="18" customHeight="1">
      <c r="A23" s="7" t="s">
        <v>25</v>
      </c>
      <c r="B23" s="8">
        <v>119642491346</v>
      </c>
      <c r="C23" s="8">
        <v>49061544069</v>
      </c>
      <c r="D23" s="8">
        <v>2836971361</v>
      </c>
      <c r="E23" s="8">
        <v>21766137698</v>
      </c>
      <c r="F23" s="8">
        <v>221473155</v>
      </c>
      <c r="G23" s="8">
        <v>672979100</v>
      </c>
      <c r="H23" s="8">
        <v>15244989831</v>
      </c>
      <c r="I23" s="8">
        <v>29939012</v>
      </c>
      <c r="J23" s="8">
        <v>209476525572</v>
      </c>
    </row>
  </sheetData>
  <mergeCells count="1">
    <mergeCell ref="A1:J1"/>
  </mergeCells>
  <phoneticPr fontId="3"/>
  <pageMargins left="0.3888888888888889" right="0.3888888888888889" top="0.3888888888888889" bottom="0.3888888888888889" header="0.19444444444444445" footer="0.19444444444444445"/>
  <pageSetup paperSize="9" fitToHeight="0" orientation="landscape"/>
  <headerFooter>
    <oddHeader>&amp;R&amp;9&amp;D</oddHeader>
    <oddFooter>&amp;C&amp;9&amp;P/&amp;N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D8D5-0813-49B0-8E66-10CBEB3454FF}">
  <sheetPr>
    <pageSetUpPr fitToPage="1"/>
  </sheetPr>
  <dimension ref="A1:K30"/>
  <sheetViews>
    <sheetView zoomScaleNormal="100" workbookViewId="0">
      <selection activeCell="E3" sqref="E3"/>
    </sheetView>
  </sheetViews>
  <sheetFormatPr defaultColWidth="8.875" defaultRowHeight="11.25"/>
  <cols>
    <col min="1" max="1" width="51.5" style="2" customWidth="1"/>
    <col min="2" max="7" width="15.375" style="2" customWidth="1"/>
    <col min="8" max="8" width="17.75" style="2" customWidth="1"/>
    <col min="9" max="9" width="15.375" style="2" customWidth="1"/>
    <col min="10" max="10" width="18.875" style="2" customWidth="1"/>
    <col min="11" max="11" width="17.25" style="2" customWidth="1"/>
    <col min="12" max="16384" width="8.875" style="2"/>
  </cols>
  <sheetData>
    <row r="1" spans="1:11" ht="21">
      <c r="A1" s="11" t="s">
        <v>35</v>
      </c>
    </row>
    <row r="2" spans="1:11" ht="13.5">
      <c r="A2" s="3" t="s">
        <v>36</v>
      </c>
    </row>
    <row r="3" spans="1:11" ht="13.5">
      <c r="A3" s="3" t="s">
        <v>37</v>
      </c>
    </row>
    <row r="4" spans="1:11">
      <c r="A4" s="2" t="s">
        <v>38</v>
      </c>
    </row>
    <row r="5" spans="1:11" ht="13.5">
      <c r="A5" s="12" t="s">
        <v>39</v>
      </c>
      <c r="G5" s="4" t="s">
        <v>40</v>
      </c>
      <c r="H5" s="4"/>
    </row>
    <row r="6" spans="1:11" ht="37.5" customHeight="1">
      <c r="A6" s="13" t="s">
        <v>41</v>
      </c>
      <c r="B6" s="14" t="s">
        <v>42</v>
      </c>
      <c r="C6" s="14" t="s">
        <v>43</v>
      </c>
      <c r="D6" s="14" t="s">
        <v>44</v>
      </c>
      <c r="E6" s="14" t="s">
        <v>45</v>
      </c>
      <c r="F6" s="14" t="s">
        <v>46</v>
      </c>
      <c r="G6" s="14" t="s">
        <v>47</v>
      </c>
      <c r="H6" s="14" t="s">
        <v>48</v>
      </c>
    </row>
    <row r="7" spans="1:11" ht="18" customHeight="1">
      <c r="A7" s="7"/>
      <c r="B7" s="15"/>
      <c r="C7" s="15"/>
      <c r="D7" s="15"/>
      <c r="E7" s="15"/>
      <c r="F7" s="15">
        <f>E7*B7</f>
        <v>0</v>
      </c>
      <c r="G7" s="15">
        <f>D7-F7</f>
        <v>0</v>
      </c>
      <c r="H7" s="15"/>
    </row>
    <row r="8" spans="1:11" ht="18" customHeight="1">
      <c r="A8" s="16" t="s">
        <v>25</v>
      </c>
      <c r="B8" s="17"/>
      <c r="C8" s="17"/>
      <c r="D8" s="18">
        <f>SUM(D7)</f>
        <v>0</v>
      </c>
      <c r="E8" s="19"/>
      <c r="F8" s="18">
        <v>0</v>
      </c>
      <c r="G8" s="18">
        <v>0</v>
      </c>
      <c r="H8" s="18">
        <f>SUM(H7)</f>
        <v>0</v>
      </c>
    </row>
    <row r="10" spans="1:11" ht="13.5">
      <c r="A10" s="12" t="s">
        <v>49</v>
      </c>
      <c r="I10" s="4" t="s">
        <v>40</v>
      </c>
      <c r="J10" s="4"/>
    </row>
    <row r="11" spans="1:11" ht="37.5" customHeight="1">
      <c r="A11" s="13" t="s">
        <v>50</v>
      </c>
      <c r="B11" s="14" t="s">
        <v>51</v>
      </c>
      <c r="C11" s="14" t="s">
        <v>52</v>
      </c>
      <c r="D11" s="14" t="s">
        <v>53</v>
      </c>
      <c r="E11" s="14" t="s">
        <v>54</v>
      </c>
      <c r="F11" s="14" t="s">
        <v>55</v>
      </c>
      <c r="G11" s="14" t="s">
        <v>56</v>
      </c>
      <c r="H11" s="14" t="s">
        <v>57</v>
      </c>
      <c r="I11" s="14" t="s">
        <v>58</v>
      </c>
      <c r="J11" s="14" t="s">
        <v>48</v>
      </c>
    </row>
    <row r="12" spans="1:11" ht="18" customHeight="1">
      <c r="A12" s="7" t="s">
        <v>59</v>
      </c>
      <c r="B12" s="20">
        <v>24800000</v>
      </c>
      <c r="C12" s="20">
        <v>102753761</v>
      </c>
      <c r="D12" s="20">
        <v>14073451</v>
      </c>
      <c r="E12" s="20">
        <f>C12-D12</f>
        <v>88680310</v>
      </c>
      <c r="F12" s="20">
        <v>50000000</v>
      </c>
      <c r="G12" s="21">
        <f>IFERROR(B12/F12,"")</f>
        <v>0.496</v>
      </c>
      <c r="H12" s="20">
        <f>E12*G12</f>
        <v>43985433.759999998</v>
      </c>
      <c r="I12" s="20">
        <f>IF(H12&gt;0,IF((H12/B12)&gt;0.7,0,B12-H12),B12)</f>
        <v>0</v>
      </c>
      <c r="J12" s="20">
        <v>24800</v>
      </c>
    </row>
    <row r="13" spans="1:11" ht="18" customHeight="1">
      <c r="A13" s="7" t="s">
        <v>60</v>
      </c>
      <c r="B13" s="20">
        <v>0</v>
      </c>
      <c r="C13" s="20">
        <v>0</v>
      </c>
      <c r="D13" s="20">
        <v>0</v>
      </c>
      <c r="E13" s="20">
        <f>C13-D13</f>
        <v>0</v>
      </c>
      <c r="F13" s="20">
        <v>0</v>
      </c>
      <c r="G13" s="21" t="str">
        <f>IFERROR(B13/F13,"")</f>
        <v/>
      </c>
      <c r="H13" s="18" t="s">
        <v>60</v>
      </c>
      <c r="I13" s="18" t="s">
        <v>60</v>
      </c>
      <c r="J13" s="18" t="s">
        <v>60</v>
      </c>
    </row>
    <row r="14" spans="1:11" ht="18" customHeight="1">
      <c r="A14" s="16" t="s">
        <v>25</v>
      </c>
      <c r="B14" s="20">
        <f>SUM(B12:B13)</f>
        <v>24800000</v>
      </c>
      <c r="C14" s="20">
        <f>SUM(C12:C13)</f>
        <v>102753761</v>
      </c>
      <c r="D14" s="20">
        <f>SUM(D12:D13)</f>
        <v>14073451</v>
      </c>
      <c r="E14" s="20">
        <f>SUM(E12:E13)</f>
        <v>88680310</v>
      </c>
      <c r="F14" s="20">
        <f>SUM(F12:F13)</f>
        <v>50000000</v>
      </c>
      <c r="G14" s="22"/>
      <c r="H14" s="20">
        <f>SUM(H12:H13)</f>
        <v>43985433.759999998</v>
      </c>
      <c r="I14" s="20">
        <f>SUM(I12:I13)</f>
        <v>0</v>
      </c>
      <c r="J14" s="20">
        <f>SUM(J12:J13)</f>
        <v>24800</v>
      </c>
    </row>
    <row r="16" spans="1:11" ht="13.5">
      <c r="A16" s="12" t="s">
        <v>61</v>
      </c>
      <c r="J16" s="4" t="s">
        <v>40</v>
      </c>
      <c r="K16" s="4"/>
    </row>
    <row r="17" spans="1:11" ht="37.5" customHeight="1">
      <c r="A17" s="13" t="s">
        <v>50</v>
      </c>
      <c r="B17" s="14" t="s">
        <v>62</v>
      </c>
      <c r="C17" s="14" t="s">
        <v>52</v>
      </c>
      <c r="D17" s="14" t="s">
        <v>53</v>
      </c>
      <c r="E17" s="14" t="s">
        <v>54</v>
      </c>
      <c r="F17" s="14" t="s">
        <v>55</v>
      </c>
      <c r="G17" s="14" t="s">
        <v>56</v>
      </c>
      <c r="H17" s="14" t="s">
        <v>57</v>
      </c>
      <c r="I17" s="14" t="s">
        <v>63</v>
      </c>
      <c r="J17" s="14" t="s">
        <v>64</v>
      </c>
      <c r="K17" s="14" t="s">
        <v>48</v>
      </c>
    </row>
    <row r="18" spans="1:11" ht="18" customHeight="1">
      <c r="A18" s="7" t="s">
        <v>65</v>
      </c>
      <c r="B18" s="20">
        <v>300000</v>
      </c>
      <c r="C18" s="20">
        <v>43457262880</v>
      </c>
      <c r="D18" s="20">
        <v>27653793959</v>
      </c>
      <c r="E18" s="20">
        <f t="shared" ref="E18:E28" si="0">C18-D18</f>
        <v>15803468921</v>
      </c>
      <c r="F18" s="20">
        <v>137000000</v>
      </c>
      <c r="G18" s="23">
        <f t="shared" ref="G18:G28" si="1">IF(F18&lt;&gt;0,B18/F18,0)</f>
        <v>2.1897810218978104E-3</v>
      </c>
      <c r="H18" s="20">
        <f t="shared" ref="H18:H28" si="2">E18*G18</f>
        <v>34606136.323357664</v>
      </c>
      <c r="I18" s="20">
        <f t="shared" ref="I18:I28" si="3">IF(H18&gt;0,IF((H18/B18)&gt;0.7,0,B18-H18),B18)</f>
        <v>0</v>
      </c>
      <c r="J18" s="20">
        <f t="shared" ref="J18:J28" si="4">B18-I18</f>
        <v>300000</v>
      </c>
      <c r="K18" s="20">
        <v>300</v>
      </c>
    </row>
    <row r="19" spans="1:11" ht="18" customHeight="1">
      <c r="A19" s="7" t="s">
        <v>66</v>
      </c>
      <c r="B19" s="20">
        <v>57630</v>
      </c>
      <c r="C19" s="20">
        <v>7362347</v>
      </c>
      <c r="D19" s="20">
        <v>354626</v>
      </c>
      <c r="E19" s="20">
        <f t="shared" si="0"/>
        <v>7007721</v>
      </c>
      <c r="F19" s="20">
        <v>5650000</v>
      </c>
      <c r="G19" s="23">
        <f t="shared" si="1"/>
        <v>1.0200000000000001E-2</v>
      </c>
      <c r="H19" s="20">
        <f t="shared" si="2"/>
        <v>71478.75420000001</v>
      </c>
      <c r="I19" s="20">
        <f t="shared" si="3"/>
        <v>0</v>
      </c>
      <c r="J19" s="20">
        <f t="shared" si="4"/>
        <v>57630</v>
      </c>
      <c r="K19" s="20">
        <v>58</v>
      </c>
    </row>
    <row r="20" spans="1:11" ht="18" customHeight="1">
      <c r="A20" s="7" t="s">
        <v>67</v>
      </c>
      <c r="B20" s="20">
        <v>64106700</v>
      </c>
      <c r="C20" s="20">
        <v>42078614473</v>
      </c>
      <c r="D20" s="20">
        <v>9660654056</v>
      </c>
      <c r="E20" s="20">
        <f t="shared" si="0"/>
        <v>32417960417</v>
      </c>
      <c r="F20" s="20">
        <v>807640000</v>
      </c>
      <c r="G20" s="23">
        <f t="shared" si="1"/>
        <v>7.9375340498241798E-2</v>
      </c>
      <c r="H20" s="20">
        <f t="shared" si="2"/>
        <v>2573186646.3578997</v>
      </c>
      <c r="I20" s="20">
        <f t="shared" si="3"/>
        <v>0</v>
      </c>
      <c r="J20" s="20">
        <f t="shared" si="4"/>
        <v>64106700</v>
      </c>
      <c r="K20" s="20">
        <v>41187</v>
      </c>
    </row>
    <row r="21" spans="1:11" ht="18" customHeight="1">
      <c r="A21" s="7" t="s">
        <v>68</v>
      </c>
      <c r="B21" s="20">
        <v>170000</v>
      </c>
      <c r="C21" s="20">
        <v>284255911</v>
      </c>
      <c r="D21" s="20">
        <v>8338753</v>
      </c>
      <c r="E21" s="20">
        <f t="shared" si="0"/>
        <v>275917158</v>
      </c>
      <c r="F21" s="20">
        <v>100000000</v>
      </c>
      <c r="G21" s="23">
        <f t="shared" si="1"/>
        <v>1.6999999999999999E-3</v>
      </c>
      <c r="H21" s="20">
        <f t="shared" si="2"/>
        <v>469059.16859999998</v>
      </c>
      <c r="I21" s="20">
        <f t="shared" si="3"/>
        <v>0</v>
      </c>
      <c r="J21" s="20">
        <f t="shared" si="4"/>
        <v>170000</v>
      </c>
      <c r="K21" s="20">
        <v>170</v>
      </c>
    </row>
    <row r="22" spans="1:11" ht="18" customHeight="1">
      <c r="A22" s="7" t="s">
        <v>69</v>
      </c>
      <c r="B22" s="20">
        <v>840000</v>
      </c>
      <c r="C22" s="20">
        <v>1794959466</v>
      </c>
      <c r="D22" s="20">
        <v>105315685</v>
      </c>
      <c r="E22" s="20">
        <f t="shared" si="0"/>
        <v>1689643781</v>
      </c>
      <c r="F22" s="20">
        <v>422000000</v>
      </c>
      <c r="G22" s="23">
        <f t="shared" si="1"/>
        <v>1.9905213270142181E-3</v>
      </c>
      <c r="H22" s="20">
        <f t="shared" si="2"/>
        <v>3363271.981137441</v>
      </c>
      <c r="I22" s="20">
        <f t="shared" si="3"/>
        <v>0</v>
      </c>
      <c r="J22" s="20">
        <f t="shared" si="4"/>
        <v>840000</v>
      </c>
      <c r="K22" s="20">
        <v>840</v>
      </c>
    </row>
    <row r="23" spans="1:11" ht="18" customHeight="1">
      <c r="A23" s="7" t="s">
        <v>70</v>
      </c>
      <c r="B23" s="20">
        <v>2390000</v>
      </c>
      <c r="C23" s="20">
        <v>2048990872</v>
      </c>
      <c r="D23" s="20">
        <v>11716292</v>
      </c>
      <c r="E23" s="20">
        <f t="shared" si="0"/>
        <v>2037274580</v>
      </c>
      <c r="F23" s="20">
        <v>1837806000</v>
      </c>
      <c r="G23" s="23">
        <f t="shared" si="1"/>
        <v>1.3004637050918323E-3</v>
      </c>
      <c r="H23" s="20">
        <f t="shared" si="2"/>
        <v>2649401.6485962067</v>
      </c>
      <c r="I23" s="20">
        <f t="shared" si="3"/>
        <v>0</v>
      </c>
      <c r="J23" s="20">
        <f t="shared" si="4"/>
        <v>2390000</v>
      </c>
      <c r="K23" s="20">
        <v>2390</v>
      </c>
    </row>
    <row r="24" spans="1:11" ht="18" customHeight="1">
      <c r="A24" s="7" t="s">
        <v>71</v>
      </c>
      <c r="B24" s="20">
        <v>883000</v>
      </c>
      <c r="C24" s="20">
        <v>381176298</v>
      </c>
      <c r="D24" s="20">
        <v>6173597</v>
      </c>
      <c r="E24" s="20">
        <f t="shared" si="0"/>
        <v>375002701</v>
      </c>
      <c r="F24" s="20">
        <v>188405626</v>
      </c>
      <c r="G24" s="23">
        <f t="shared" si="1"/>
        <v>4.6866965639338178E-3</v>
      </c>
      <c r="H24" s="20">
        <f t="shared" si="2"/>
        <v>1757523.8702426008</v>
      </c>
      <c r="I24" s="20">
        <f t="shared" si="3"/>
        <v>0</v>
      </c>
      <c r="J24" s="20">
        <f t="shared" si="4"/>
        <v>883000</v>
      </c>
      <c r="K24" s="20">
        <v>633</v>
      </c>
    </row>
    <row r="25" spans="1:11" ht="18" customHeight="1">
      <c r="A25" s="7" t="s">
        <v>72</v>
      </c>
      <c r="B25" s="20">
        <v>28000000</v>
      </c>
      <c r="C25" s="20">
        <v>49738049000</v>
      </c>
      <c r="D25" s="20">
        <v>22203370000</v>
      </c>
      <c r="E25" s="20">
        <f t="shared" si="0"/>
        <v>27534679000</v>
      </c>
      <c r="F25" s="20">
        <v>14538000000</v>
      </c>
      <c r="G25" s="23">
        <f t="shared" si="1"/>
        <v>1.925987068372541E-3</v>
      </c>
      <c r="H25" s="20">
        <f t="shared" si="2"/>
        <v>53031435.685788967</v>
      </c>
      <c r="I25" s="20">
        <f t="shared" si="3"/>
        <v>0</v>
      </c>
      <c r="J25" s="20">
        <f t="shared" si="4"/>
        <v>28000000</v>
      </c>
      <c r="K25" s="20">
        <v>28000</v>
      </c>
    </row>
    <row r="26" spans="1:11" ht="18" customHeight="1">
      <c r="A26" s="7" t="s">
        <v>73</v>
      </c>
      <c r="B26" s="20">
        <v>1000000</v>
      </c>
      <c r="C26" s="20">
        <v>60201321</v>
      </c>
      <c r="D26" s="20">
        <v>41708082</v>
      </c>
      <c r="E26" s="20">
        <f t="shared" si="0"/>
        <v>18493239</v>
      </c>
      <c r="F26" s="20">
        <v>40000000</v>
      </c>
      <c r="G26" s="23">
        <f t="shared" si="1"/>
        <v>2.5000000000000001E-2</v>
      </c>
      <c r="H26" s="20">
        <f t="shared" si="2"/>
        <v>462330.97500000003</v>
      </c>
      <c r="I26" s="20">
        <v>645454</v>
      </c>
      <c r="J26" s="20">
        <v>354546</v>
      </c>
      <c r="K26" s="20">
        <v>1000</v>
      </c>
    </row>
    <row r="27" spans="1:11" ht="18" customHeight="1">
      <c r="A27" s="7" t="s">
        <v>74</v>
      </c>
      <c r="B27" s="20">
        <v>500000</v>
      </c>
      <c r="C27" s="20">
        <v>918786789</v>
      </c>
      <c r="D27" s="20">
        <v>96091312</v>
      </c>
      <c r="E27" s="20">
        <f t="shared" si="0"/>
        <v>822695477</v>
      </c>
      <c r="F27" s="20">
        <v>24000000</v>
      </c>
      <c r="G27" s="23">
        <f t="shared" si="1"/>
        <v>2.0833333333333332E-2</v>
      </c>
      <c r="H27" s="20">
        <f t="shared" si="2"/>
        <v>17139489.104166664</v>
      </c>
      <c r="I27" s="20">
        <f t="shared" si="3"/>
        <v>0</v>
      </c>
      <c r="J27" s="20">
        <f t="shared" si="4"/>
        <v>500000</v>
      </c>
      <c r="K27" s="20">
        <v>500</v>
      </c>
    </row>
    <row r="28" spans="1:11" ht="18" customHeight="1">
      <c r="A28" s="7" t="s">
        <v>75</v>
      </c>
      <c r="B28" s="20">
        <v>8500000</v>
      </c>
      <c r="C28" s="20">
        <v>24164123000000</v>
      </c>
      <c r="D28" s="20">
        <v>23738231000000</v>
      </c>
      <c r="E28" s="20">
        <f t="shared" si="0"/>
        <v>425892000000</v>
      </c>
      <c r="F28" s="20">
        <v>16602000000</v>
      </c>
      <c r="G28" s="23">
        <f t="shared" si="1"/>
        <v>5.1198650764968073E-4</v>
      </c>
      <c r="H28" s="20">
        <f t="shared" si="2"/>
        <v>218050957.71593782</v>
      </c>
      <c r="I28" s="20">
        <f t="shared" si="3"/>
        <v>0</v>
      </c>
      <c r="J28" s="20">
        <f t="shared" si="4"/>
        <v>8500000</v>
      </c>
      <c r="K28" s="20">
        <v>8500</v>
      </c>
    </row>
    <row r="29" spans="1:11" ht="18" customHeight="1">
      <c r="A29" s="7" t="s">
        <v>76</v>
      </c>
      <c r="B29" s="20">
        <v>299891069</v>
      </c>
      <c r="C29" s="20"/>
      <c r="D29" s="20"/>
      <c r="E29" s="20"/>
      <c r="F29" s="20"/>
      <c r="G29" s="23"/>
      <c r="H29" s="20"/>
      <c r="I29" s="20"/>
      <c r="J29" s="20">
        <v>299891069</v>
      </c>
      <c r="K29" s="18" t="s">
        <v>60</v>
      </c>
    </row>
    <row r="30" spans="1:11" ht="18" customHeight="1">
      <c r="A30" s="16" t="s">
        <v>25</v>
      </c>
      <c r="B30" s="20">
        <f>SUM(B18:B29)</f>
        <v>406638399</v>
      </c>
      <c r="C30" s="20">
        <f>SUM(C18:C28)</f>
        <v>24304892659357</v>
      </c>
      <c r="D30" s="20">
        <f>SUM(D18:D28)</f>
        <v>23798018516362</v>
      </c>
      <c r="E30" s="20">
        <f>SUM(E18:E28)</f>
        <v>506874142995</v>
      </c>
      <c r="F30" s="20">
        <f>SUM(F18:F28)</f>
        <v>34702501626</v>
      </c>
      <c r="G30" s="22"/>
      <c r="H30" s="20">
        <f>SUM(H18:H28)</f>
        <v>2904787731.5849266</v>
      </c>
      <c r="I30" s="20">
        <f>SUM(I18:I28)</f>
        <v>645454</v>
      </c>
      <c r="J30" s="20">
        <f>SUM(J18:J29)</f>
        <v>405992945</v>
      </c>
      <c r="K30" s="20">
        <f>SUM(K18:K28)</f>
        <v>83578</v>
      </c>
    </row>
  </sheetData>
  <phoneticPr fontId="3"/>
  <printOptions horizontalCentered="1"/>
  <pageMargins left="0.39370078740157483" right="0.39370078740157483" top="1.1811023622047245" bottom="0.39370078740157483" header="0.19685039370078741" footer="0.19685039370078741"/>
  <pageSetup paperSize="9" scale="6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F437F-743E-42EE-A99D-BF7EAC94F038}">
  <sheetPr>
    <pageSetUpPr fitToPage="1"/>
  </sheetPr>
  <dimension ref="A1:G21"/>
  <sheetViews>
    <sheetView zoomScaleNormal="100" workbookViewId="0">
      <selection activeCell="B23" sqref="B23"/>
    </sheetView>
  </sheetViews>
  <sheetFormatPr defaultColWidth="8.875" defaultRowHeight="11.25"/>
  <cols>
    <col min="1" max="1" width="22.875" style="2" customWidth="1"/>
    <col min="2" max="7" width="19.875" style="2" customWidth="1"/>
    <col min="8" max="16384" width="8.875" style="2"/>
  </cols>
  <sheetData>
    <row r="1" spans="1:7" ht="21">
      <c r="A1" s="11" t="s">
        <v>77</v>
      </c>
    </row>
    <row r="2" spans="1:7" ht="13.5">
      <c r="A2" s="3" t="s">
        <v>36</v>
      </c>
    </row>
    <row r="3" spans="1:7" ht="13.5">
      <c r="A3" s="3" t="s">
        <v>37</v>
      </c>
    </row>
    <row r="4" spans="1:7" ht="13.5">
      <c r="A4" s="2" t="s">
        <v>78</v>
      </c>
      <c r="F4" s="4" t="s">
        <v>40</v>
      </c>
      <c r="G4" s="4"/>
    </row>
    <row r="5" spans="1:7" ht="36" customHeight="1">
      <c r="A5" s="13" t="s">
        <v>79</v>
      </c>
      <c r="B5" s="13" t="s">
        <v>80</v>
      </c>
      <c r="C5" s="13" t="s">
        <v>81</v>
      </c>
      <c r="D5" s="13" t="s">
        <v>82</v>
      </c>
      <c r="E5" s="13" t="s">
        <v>83</v>
      </c>
      <c r="F5" s="14" t="s">
        <v>84</v>
      </c>
      <c r="G5" s="14" t="s">
        <v>85</v>
      </c>
    </row>
    <row r="6" spans="1:7" ht="18" customHeight="1">
      <c r="A6" s="7" t="s">
        <v>86</v>
      </c>
      <c r="B6" s="20">
        <v>2939266000</v>
      </c>
      <c r="C6" s="20">
        <v>0</v>
      </c>
      <c r="D6" s="20">
        <v>0</v>
      </c>
      <c r="E6" s="20">
        <v>0</v>
      </c>
      <c r="F6" s="20">
        <f>SUM(B6:E6)</f>
        <v>2939266000</v>
      </c>
      <c r="G6" s="20">
        <v>2784858</v>
      </c>
    </row>
    <row r="7" spans="1:7" ht="18" customHeight="1">
      <c r="A7" s="7" t="s">
        <v>87</v>
      </c>
      <c r="B7" s="20">
        <v>899294000</v>
      </c>
      <c r="C7" s="20">
        <v>0</v>
      </c>
      <c r="D7" s="20">
        <v>0</v>
      </c>
      <c r="E7" s="20">
        <v>0</v>
      </c>
      <c r="F7" s="20">
        <f>SUM(B7:E7)</f>
        <v>899294000</v>
      </c>
      <c r="G7" s="20">
        <v>751902</v>
      </c>
    </row>
    <row r="8" spans="1:7" ht="18" customHeight="1">
      <c r="A8" s="7" t="s">
        <v>88</v>
      </c>
      <c r="B8" s="20">
        <v>723365947</v>
      </c>
      <c r="C8" s="20">
        <v>0</v>
      </c>
      <c r="D8" s="20">
        <v>0</v>
      </c>
      <c r="E8" s="20">
        <v>0</v>
      </c>
      <c r="F8" s="20">
        <f t="shared" ref="F8:F14" si="0">SUM(B8:E8)</f>
        <v>723365947</v>
      </c>
      <c r="G8" s="20">
        <v>794911</v>
      </c>
    </row>
    <row r="9" spans="1:7" ht="18" customHeight="1">
      <c r="A9" s="7" t="s">
        <v>89</v>
      </c>
      <c r="B9" s="20">
        <v>127027000</v>
      </c>
      <c r="C9" s="20">
        <v>0</v>
      </c>
      <c r="D9" s="20">
        <v>0</v>
      </c>
      <c r="E9" s="20">
        <v>0</v>
      </c>
      <c r="F9" s="20">
        <f t="shared" si="0"/>
        <v>127027000</v>
      </c>
      <c r="G9" s="20">
        <v>127380</v>
      </c>
    </row>
    <row r="10" spans="1:7" ht="18" customHeight="1">
      <c r="A10" s="7" t="s">
        <v>90</v>
      </c>
      <c r="B10" s="20">
        <v>1135754000</v>
      </c>
      <c r="C10" s="20">
        <v>0</v>
      </c>
      <c r="D10" s="20">
        <v>0</v>
      </c>
      <c r="E10" s="20">
        <v>0</v>
      </c>
      <c r="F10" s="20">
        <f t="shared" si="0"/>
        <v>1135754000</v>
      </c>
      <c r="G10" s="20">
        <v>1126017</v>
      </c>
    </row>
    <row r="11" spans="1:7" ht="18" customHeight="1">
      <c r="A11" s="7" t="s">
        <v>91</v>
      </c>
      <c r="B11" s="20">
        <v>300656072</v>
      </c>
      <c r="C11" s="20">
        <v>195303000</v>
      </c>
      <c r="D11" s="20">
        <v>0</v>
      </c>
      <c r="E11" s="20">
        <v>0</v>
      </c>
      <c r="F11" s="20">
        <f t="shared" si="0"/>
        <v>495959072</v>
      </c>
      <c r="G11" s="20">
        <v>510189</v>
      </c>
    </row>
    <row r="12" spans="1:7" ht="18" customHeight="1">
      <c r="A12" s="7" t="s">
        <v>92</v>
      </c>
      <c r="B12" s="20">
        <v>117212540</v>
      </c>
      <c r="C12" s="20">
        <v>0</v>
      </c>
      <c r="D12" s="20">
        <v>0</v>
      </c>
      <c r="E12" s="20">
        <v>0</v>
      </c>
      <c r="F12" s="20">
        <f t="shared" si="0"/>
        <v>117212540</v>
      </c>
      <c r="G12" s="20">
        <v>124600</v>
      </c>
    </row>
    <row r="13" spans="1:7" ht="18" customHeight="1">
      <c r="A13" s="7" t="s">
        <v>93</v>
      </c>
      <c r="B13" s="20">
        <v>2137140000</v>
      </c>
      <c r="C13" s="20">
        <v>0</v>
      </c>
      <c r="D13" s="20">
        <v>0</v>
      </c>
      <c r="E13" s="20">
        <v>0</v>
      </c>
      <c r="F13" s="20">
        <f t="shared" si="0"/>
        <v>2137140000</v>
      </c>
      <c r="G13" s="20">
        <v>1214248</v>
      </c>
    </row>
    <row r="14" spans="1:7" ht="18" customHeight="1">
      <c r="A14" s="7" t="s">
        <v>94</v>
      </c>
      <c r="B14" s="20">
        <v>2678748000</v>
      </c>
      <c r="C14" s="20">
        <v>0</v>
      </c>
      <c r="D14" s="20">
        <v>0</v>
      </c>
      <c r="E14" s="20">
        <v>0</v>
      </c>
      <c r="F14" s="20">
        <f t="shared" si="0"/>
        <v>2678748000</v>
      </c>
      <c r="G14" s="20">
        <v>1967000</v>
      </c>
    </row>
    <row r="15" spans="1:7" ht="18" customHeight="1">
      <c r="A15" s="7" t="s">
        <v>95</v>
      </c>
      <c r="B15" s="20">
        <v>49707000</v>
      </c>
      <c r="C15" s="20">
        <v>0</v>
      </c>
      <c r="D15" s="20">
        <v>0</v>
      </c>
      <c r="E15" s="20">
        <v>0</v>
      </c>
      <c r="F15" s="20">
        <f>SUM(B15:E15)</f>
        <v>49707000</v>
      </c>
      <c r="G15" s="20">
        <v>37170</v>
      </c>
    </row>
    <row r="16" spans="1:7" ht="18" customHeight="1">
      <c r="A16" s="7" t="s">
        <v>96</v>
      </c>
      <c r="B16" s="20">
        <v>300104000</v>
      </c>
      <c r="C16" s="20">
        <v>0</v>
      </c>
      <c r="D16" s="20">
        <v>0</v>
      </c>
      <c r="E16" s="20">
        <v>0</v>
      </c>
      <c r="F16" s="20">
        <f>SUM(B16:E16)</f>
        <v>300104000</v>
      </c>
      <c r="G16" s="20">
        <v>300058</v>
      </c>
    </row>
    <row r="17" spans="1:7" ht="18" customHeight="1">
      <c r="A17" s="7" t="s">
        <v>97</v>
      </c>
      <c r="B17" s="20">
        <v>50000000</v>
      </c>
      <c r="C17" s="20">
        <v>0</v>
      </c>
      <c r="D17" s="20">
        <v>0</v>
      </c>
      <c r="E17" s="20">
        <v>0</v>
      </c>
      <c r="F17" s="20">
        <f>SUM(B17:E17)</f>
        <v>50000000</v>
      </c>
      <c r="G17" s="20">
        <v>5000</v>
      </c>
    </row>
    <row r="18" spans="1:7" ht="18" customHeight="1">
      <c r="A18" s="16" t="s">
        <v>98</v>
      </c>
      <c r="B18" s="20">
        <f>SUM(B6:B17)</f>
        <v>11458274559</v>
      </c>
      <c r="C18" s="20">
        <f t="shared" ref="C18:G18" si="1">SUM(C6:C17)</f>
        <v>195303000</v>
      </c>
      <c r="D18" s="20">
        <f t="shared" si="1"/>
        <v>0</v>
      </c>
      <c r="E18" s="20">
        <f t="shared" si="1"/>
        <v>0</v>
      </c>
      <c r="F18" s="20">
        <f>SUM(F6:F17)</f>
        <v>11653577559</v>
      </c>
      <c r="G18" s="20">
        <f t="shared" si="1"/>
        <v>9743333</v>
      </c>
    </row>
    <row r="19" spans="1:7" ht="18" customHeight="1">
      <c r="A19" s="7" t="s">
        <v>99</v>
      </c>
      <c r="B19" s="20">
        <v>158932293</v>
      </c>
      <c r="C19" s="20">
        <v>0</v>
      </c>
      <c r="D19" s="20">
        <v>0</v>
      </c>
      <c r="E19" s="20">
        <v>0</v>
      </c>
      <c r="F19" s="20">
        <v>158932293</v>
      </c>
      <c r="G19" s="20">
        <v>178133</v>
      </c>
    </row>
    <row r="20" spans="1:7" ht="18" customHeight="1">
      <c r="A20" s="7" t="s">
        <v>100</v>
      </c>
      <c r="B20" s="20">
        <v>20000000</v>
      </c>
      <c r="C20" s="20">
        <v>0</v>
      </c>
      <c r="D20" s="20">
        <v>0</v>
      </c>
      <c r="E20" s="20">
        <v>0</v>
      </c>
      <c r="F20" s="20">
        <v>20000000</v>
      </c>
      <c r="G20" s="20">
        <v>20000</v>
      </c>
    </row>
    <row r="21" spans="1:7" ht="18" customHeight="1">
      <c r="A21" s="16" t="s">
        <v>101</v>
      </c>
      <c r="B21" s="20">
        <f>SUM(B6:B18)</f>
        <v>22916549118</v>
      </c>
      <c r="C21" s="20">
        <f>SUM(C18:C20)</f>
        <v>195303000</v>
      </c>
      <c r="D21" s="20">
        <f>SUM(D18:D20)</f>
        <v>0</v>
      </c>
      <c r="E21" s="20">
        <f>SUM(E18:E20)</f>
        <v>0</v>
      </c>
      <c r="F21" s="20">
        <f>SUM(F18:F20)</f>
        <v>11832509852</v>
      </c>
      <c r="G21" s="20">
        <f>SUM(G18:G20)</f>
        <v>9941466</v>
      </c>
    </row>
  </sheetData>
  <phoneticPr fontId="3"/>
  <printOptions horizontalCentered="1"/>
  <pageMargins left="0.39370078740157483" right="0.39370078740157483" top="1.1811023622047245" bottom="0.39370078740157483" header="0.19685039370078741" footer="0.19685039370078741"/>
  <pageSetup paperSize="9" scale="9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97831-F554-4A07-BE38-698AB40B8DE3}">
  <sheetPr>
    <pageSetUpPr fitToPage="1"/>
  </sheetPr>
  <dimension ref="A1:D32"/>
  <sheetViews>
    <sheetView zoomScaleNormal="100" workbookViewId="0">
      <selection activeCell="C28" sqref="C28"/>
    </sheetView>
  </sheetViews>
  <sheetFormatPr defaultColWidth="8.875" defaultRowHeight="11.25"/>
  <cols>
    <col min="1" max="1" width="30.875" style="2" customWidth="1"/>
    <col min="2" max="3" width="19.875" style="2" customWidth="1"/>
    <col min="4" max="16384" width="8.875" style="2"/>
  </cols>
  <sheetData>
    <row r="1" spans="1:3" ht="21">
      <c r="A1" s="11" t="s">
        <v>102</v>
      </c>
    </row>
    <row r="2" spans="1:3" ht="13.5">
      <c r="A2" s="3" t="s">
        <v>36</v>
      </c>
    </row>
    <row r="3" spans="1:3" ht="13.5">
      <c r="A3" s="3" t="s">
        <v>37</v>
      </c>
    </row>
    <row r="4" spans="1:3" ht="13.5">
      <c r="A4" s="2" t="s">
        <v>78</v>
      </c>
      <c r="C4" s="4" t="s">
        <v>40</v>
      </c>
    </row>
    <row r="5" spans="1:3" ht="22.5" customHeight="1">
      <c r="A5" s="13" t="s">
        <v>103</v>
      </c>
      <c r="B5" s="13" t="s">
        <v>104</v>
      </c>
      <c r="C5" s="13" t="s">
        <v>105</v>
      </c>
    </row>
    <row r="6" spans="1:3" ht="18" customHeight="1">
      <c r="A6" s="24" t="s">
        <v>106</v>
      </c>
      <c r="B6" s="25"/>
      <c r="C6" s="25"/>
    </row>
    <row r="7" spans="1:3" ht="18" customHeight="1">
      <c r="A7" s="26" t="s">
        <v>107</v>
      </c>
      <c r="B7" s="25">
        <v>12189500</v>
      </c>
      <c r="C7" s="20">
        <v>0</v>
      </c>
    </row>
    <row r="8" spans="1:3" ht="18" customHeight="1" thickBot="1">
      <c r="A8" s="27" t="s">
        <v>108</v>
      </c>
      <c r="B8" s="28">
        <v>12189500</v>
      </c>
      <c r="C8" s="28">
        <v>0</v>
      </c>
    </row>
    <row r="9" spans="1:3" ht="18" customHeight="1" thickTop="1">
      <c r="A9" s="24" t="s">
        <v>109</v>
      </c>
      <c r="B9" s="20"/>
      <c r="C9" s="20"/>
    </row>
    <row r="10" spans="1:3" ht="18" customHeight="1">
      <c r="A10" s="26" t="s">
        <v>110</v>
      </c>
      <c r="B10" s="20"/>
      <c r="C10" s="20"/>
    </row>
    <row r="11" spans="1:3" ht="18" customHeight="1">
      <c r="A11" s="29" t="s">
        <v>111</v>
      </c>
      <c r="B11" s="20">
        <v>136251344</v>
      </c>
      <c r="C11" s="20">
        <v>10355102.143999999</v>
      </c>
    </row>
    <row r="12" spans="1:3" ht="18" customHeight="1">
      <c r="A12" s="29" t="s">
        <v>112</v>
      </c>
      <c r="B12" s="20">
        <v>13124244</v>
      </c>
      <c r="C12" s="20">
        <v>997442.54399999999</v>
      </c>
    </row>
    <row r="13" spans="1:3" ht="18" customHeight="1">
      <c r="A13" s="29" t="s">
        <v>113</v>
      </c>
      <c r="B13" s="20">
        <v>82242472</v>
      </c>
      <c r="C13" s="20">
        <v>6250427.8719999995</v>
      </c>
    </row>
    <row r="14" spans="1:3" ht="18" customHeight="1">
      <c r="A14" s="29" t="s">
        <v>114</v>
      </c>
      <c r="B14" s="20">
        <v>6867882</v>
      </c>
      <c r="C14" s="20">
        <v>521959.03200000001</v>
      </c>
    </row>
    <row r="15" spans="1:3" ht="18" customHeight="1">
      <c r="A15" s="29" t="s">
        <v>115</v>
      </c>
      <c r="B15" s="20">
        <v>16716259</v>
      </c>
      <c r="C15" s="20">
        <v>1270435.6839999999</v>
      </c>
    </row>
    <row r="16" spans="1:3" ht="18" customHeight="1">
      <c r="A16" s="29" t="s">
        <v>116</v>
      </c>
      <c r="B16" s="20">
        <v>8373480</v>
      </c>
      <c r="C16" s="20">
        <v>686625.36</v>
      </c>
    </row>
    <row r="17" spans="1:4" ht="18" customHeight="1">
      <c r="A17" s="26" t="s">
        <v>117</v>
      </c>
      <c r="B17" s="20"/>
      <c r="C17" s="20"/>
    </row>
    <row r="18" spans="1:4" ht="18" customHeight="1">
      <c r="A18" s="29" t="s">
        <v>118</v>
      </c>
      <c r="B18" s="20">
        <v>6805800</v>
      </c>
      <c r="C18" s="20">
        <v>2647456.2000000002</v>
      </c>
    </row>
    <row r="19" spans="1:4" ht="18" customHeight="1">
      <c r="A19" s="29" t="s">
        <v>119</v>
      </c>
      <c r="B19" s="20">
        <v>16851561</v>
      </c>
      <c r="C19" s="20">
        <v>6555257.2290000003</v>
      </c>
    </row>
    <row r="20" spans="1:4" ht="18" customHeight="1">
      <c r="A20" s="29" t="s">
        <v>120</v>
      </c>
      <c r="B20" s="20">
        <v>6000</v>
      </c>
      <c r="C20" s="20">
        <v>2334</v>
      </c>
    </row>
    <row r="21" spans="1:4" ht="18" customHeight="1">
      <c r="A21" s="29" t="s">
        <v>121</v>
      </c>
      <c r="B21" s="20">
        <v>311592376</v>
      </c>
      <c r="C21" s="20">
        <v>24928150</v>
      </c>
    </row>
    <row r="22" spans="1:4" ht="18" customHeight="1" thickBot="1">
      <c r="A22" s="27" t="s">
        <v>108</v>
      </c>
      <c r="B22" s="28">
        <f>SUM(B11:B21)</f>
        <v>598831418</v>
      </c>
      <c r="C22" s="28">
        <f>SUM(C11:C21)</f>
        <v>54215190.064999998</v>
      </c>
    </row>
    <row r="23" spans="1:4" ht="18" customHeight="1" thickTop="1">
      <c r="A23" s="29" t="s">
        <v>122</v>
      </c>
      <c r="B23" s="20">
        <v>624926130</v>
      </c>
      <c r="C23" s="20">
        <f>B23*0.084</f>
        <v>52493794.920000002</v>
      </c>
    </row>
    <row r="24" spans="1:4" ht="18" customHeight="1">
      <c r="A24" s="29" t="s">
        <v>123</v>
      </c>
      <c r="B24" s="20">
        <v>1762013</v>
      </c>
      <c r="C24" s="20">
        <f>B24*0.084</f>
        <v>148009.092</v>
      </c>
    </row>
    <row r="25" spans="1:4" ht="18" customHeight="1">
      <c r="A25" s="29" t="s">
        <v>124</v>
      </c>
      <c r="B25" s="20">
        <v>24955978</v>
      </c>
      <c r="C25" s="20">
        <v>0</v>
      </c>
    </row>
    <row r="26" spans="1:4" ht="18" customHeight="1">
      <c r="A26" s="26" t="s">
        <v>125</v>
      </c>
      <c r="B26" s="20">
        <v>110000</v>
      </c>
      <c r="C26" s="20">
        <v>0</v>
      </c>
    </row>
    <row r="27" spans="1:4" ht="18" customHeight="1">
      <c r="A27" s="29" t="s">
        <v>126</v>
      </c>
      <c r="B27" s="20">
        <v>10720633</v>
      </c>
      <c r="C27" s="20">
        <f>B27*0.116-1</f>
        <v>1243592.4280000001</v>
      </c>
    </row>
    <row r="28" spans="1:4" ht="18" customHeight="1" thickBot="1">
      <c r="A28" s="27" t="s">
        <v>127</v>
      </c>
      <c r="B28" s="28">
        <f>SUM(B23:B27)</f>
        <v>662474754</v>
      </c>
      <c r="C28" s="28">
        <f>SUM(C23:C27)</f>
        <v>53885396.440000005</v>
      </c>
    </row>
    <row r="29" spans="1:4" ht="18" customHeight="1" thickTop="1">
      <c r="A29" s="30" t="s">
        <v>128</v>
      </c>
      <c r="B29" s="20">
        <f>B8+B22+B28</f>
        <v>1273495672</v>
      </c>
      <c r="C29" s="20">
        <f>C8+C22+C28</f>
        <v>108100586.505</v>
      </c>
    </row>
    <row r="30" spans="1:4">
      <c r="A30" s="31"/>
    </row>
    <row r="31" spans="1:4">
      <c r="D31" s="32"/>
    </row>
    <row r="32" spans="1:4">
      <c r="C32" s="32"/>
      <c r="D32" s="32"/>
    </row>
  </sheetData>
  <phoneticPr fontId="3"/>
  <printOptions horizontalCentered="1"/>
  <pageMargins left="0.39370078740157483" right="0.39370078740157483" top="1.1811023622047245" bottom="0.39370078740157483" header="0.19685039370078741" footer="0.19685039370078741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E1162-7CAE-4896-AAD7-C8F18F5703EB}">
  <sheetPr>
    <pageSetUpPr fitToPage="1"/>
  </sheetPr>
  <dimension ref="A1:D33"/>
  <sheetViews>
    <sheetView zoomScaleNormal="100" workbookViewId="0">
      <selection activeCell="B2" sqref="B2"/>
    </sheetView>
  </sheetViews>
  <sheetFormatPr defaultColWidth="8.875" defaultRowHeight="11.25"/>
  <cols>
    <col min="1" max="1" width="30.875" style="2" customWidth="1"/>
    <col min="2" max="3" width="19.875" style="2" customWidth="1"/>
    <col min="4" max="16384" width="8.875" style="2"/>
  </cols>
  <sheetData>
    <row r="1" spans="1:3" ht="21">
      <c r="A1" s="11" t="s">
        <v>129</v>
      </c>
    </row>
    <row r="2" spans="1:3" ht="13.5">
      <c r="A2" s="3" t="s">
        <v>36</v>
      </c>
    </row>
    <row r="3" spans="1:3" ht="13.5">
      <c r="A3" s="3" t="s">
        <v>37</v>
      </c>
    </row>
    <row r="4" spans="1:3" ht="13.5">
      <c r="A4" s="2" t="s">
        <v>78</v>
      </c>
      <c r="C4" s="4" t="s">
        <v>40</v>
      </c>
    </row>
    <row r="5" spans="1:3" ht="22.5" customHeight="1">
      <c r="A5" s="13" t="s">
        <v>103</v>
      </c>
      <c r="B5" s="13" t="s">
        <v>104</v>
      </c>
      <c r="C5" s="13" t="s">
        <v>105</v>
      </c>
    </row>
    <row r="6" spans="1:3" ht="18" customHeight="1">
      <c r="A6" s="24" t="s">
        <v>106</v>
      </c>
      <c r="B6" s="25"/>
      <c r="C6" s="25"/>
    </row>
    <row r="7" spans="1:3" ht="18" customHeight="1">
      <c r="A7" s="26" t="s">
        <v>130</v>
      </c>
      <c r="B7" s="20">
        <v>0</v>
      </c>
      <c r="C7" s="20">
        <v>0</v>
      </c>
    </row>
    <row r="8" spans="1:3" ht="18" customHeight="1" thickBot="1">
      <c r="A8" s="27" t="s">
        <v>131</v>
      </c>
      <c r="B8" s="28">
        <f>SUM(B7)</f>
        <v>0</v>
      </c>
      <c r="C8" s="28">
        <f>SUM(C7)</f>
        <v>0</v>
      </c>
    </row>
    <row r="9" spans="1:3" ht="18" customHeight="1" thickTop="1">
      <c r="A9" s="24" t="s">
        <v>109</v>
      </c>
      <c r="B9" s="20"/>
      <c r="C9" s="20"/>
    </row>
    <row r="10" spans="1:3" ht="18" customHeight="1">
      <c r="A10" s="26" t="s">
        <v>132</v>
      </c>
      <c r="B10" s="20"/>
      <c r="C10" s="20"/>
    </row>
    <row r="11" spans="1:3" ht="18" customHeight="1">
      <c r="A11" s="29" t="s">
        <v>133</v>
      </c>
      <c r="B11" s="20">
        <v>95922301</v>
      </c>
      <c r="C11" s="20">
        <f>B11*0.076</f>
        <v>7290094.8760000002</v>
      </c>
    </row>
    <row r="12" spans="1:3" ht="18" customHeight="1">
      <c r="A12" s="29" t="s">
        <v>134</v>
      </c>
      <c r="B12" s="20">
        <v>801464</v>
      </c>
      <c r="C12" s="20">
        <f t="shared" ref="C12:C15" si="0">B12*0.076</f>
        <v>60911.263999999996</v>
      </c>
    </row>
    <row r="13" spans="1:3" ht="18" customHeight="1">
      <c r="A13" s="29" t="s">
        <v>135</v>
      </c>
      <c r="B13" s="20">
        <v>37725622</v>
      </c>
      <c r="C13" s="20">
        <f t="shared" si="0"/>
        <v>2867147.2719999999</v>
      </c>
    </row>
    <row r="14" spans="1:3" ht="18" customHeight="1">
      <c r="A14" s="29" t="s">
        <v>136</v>
      </c>
      <c r="B14" s="20">
        <v>4278261</v>
      </c>
      <c r="C14" s="20">
        <f t="shared" si="0"/>
        <v>325147.83600000001</v>
      </c>
    </row>
    <row r="15" spans="1:3" ht="18" customHeight="1">
      <c r="A15" s="29" t="s">
        <v>137</v>
      </c>
      <c r="B15" s="20">
        <v>7671840</v>
      </c>
      <c r="C15" s="20">
        <f t="shared" si="0"/>
        <v>583059.84</v>
      </c>
    </row>
    <row r="16" spans="1:3" ht="18" customHeight="1">
      <c r="A16" s="29" t="s">
        <v>138</v>
      </c>
      <c r="B16" s="20">
        <v>3957836</v>
      </c>
      <c r="C16" s="20">
        <f>B16*0.082</f>
        <v>324542.55200000003</v>
      </c>
    </row>
    <row r="17" spans="1:4" ht="18" customHeight="1">
      <c r="A17" s="26" t="s">
        <v>117</v>
      </c>
      <c r="B17" s="20"/>
      <c r="C17" s="20"/>
    </row>
    <row r="18" spans="1:4" ht="18" customHeight="1">
      <c r="A18" s="29" t="s">
        <v>139</v>
      </c>
      <c r="B18" s="20">
        <v>448254</v>
      </c>
      <c r="C18" s="20">
        <f>B18*0.389</f>
        <v>174370.80600000001</v>
      </c>
    </row>
    <row r="19" spans="1:4" ht="18" customHeight="1">
      <c r="A19" s="29" t="s">
        <v>140</v>
      </c>
      <c r="B19" s="20">
        <v>209070</v>
      </c>
      <c r="C19" s="20">
        <f t="shared" ref="C19:C21" si="1">B19*0.389</f>
        <v>81328.23</v>
      </c>
    </row>
    <row r="20" spans="1:4" ht="18" customHeight="1">
      <c r="A20" s="29" t="s">
        <v>141</v>
      </c>
      <c r="B20" s="20">
        <v>11931991</v>
      </c>
      <c r="C20" s="20">
        <f t="shared" si="1"/>
        <v>4641544.4989999998</v>
      </c>
    </row>
    <row r="21" spans="1:4" ht="18" customHeight="1">
      <c r="A21" s="29" t="s">
        <v>142</v>
      </c>
      <c r="B21" s="20">
        <v>27000</v>
      </c>
      <c r="C21" s="20">
        <f t="shared" si="1"/>
        <v>10503</v>
      </c>
    </row>
    <row r="22" spans="1:4" ht="18" customHeight="1">
      <c r="A22" s="29" t="s">
        <v>121</v>
      </c>
      <c r="B22" s="20">
        <v>53116854</v>
      </c>
      <c r="C22" s="20">
        <f>B22*0.08</f>
        <v>4249348.32</v>
      </c>
    </row>
    <row r="23" spans="1:4" ht="18" customHeight="1" thickBot="1">
      <c r="A23" s="27" t="s">
        <v>131</v>
      </c>
      <c r="B23" s="28">
        <f>SUM(B11:B22)</f>
        <v>216090493</v>
      </c>
      <c r="C23" s="28">
        <f>SUM(C11:C22)</f>
        <v>20607998.494999997</v>
      </c>
    </row>
    <row r="24" spans="1:4" ht="18" customHeight="1" thickTop="1">
      <c r="A24" s="29" t="s">
        <v>122</v>
      </c>
      <c r="B24" s="20">
        <v>217349521</v>
      </c>
      <c r="C24" s="20">
        <f>B24*0.084</f>
        <v>18257359.764000002</v>
      </c>
    </row>
    <row r="25" spans="1:4" ht="18" customHeight="1">
      <c r="A25" s="29" t="s">
        <v>124</v>
      </c>
      <c r="B25" s="20">
        <v>1245329</v>
      </c>
      <c r="C25" s="20">
        <v>0</v>
      </c>
    </row>
    <row r="26" spans="1:4" ht="18" customHeight="1">
      <c r="A26" s="29" t="s">
        <v>126</v>
      </c>
      <c r="B26" s="20">
        <v>10567983</v>
      </c>
      <c r="C26" s="20">
        <f>B26*0.116</f>
        <v>1225886.0280000002</v>
      </c>
    </row>
    <row r="27" spans="1:4" ht="18" customHeight="1">
      <c r="A27" s="29" t="s">
        <v>143</v>
      </c>
      <c r="B27" s="20">
        <v>295949303</v>
      </c>
      <c r="C27" s="20">
        <v>10596007</v>
      </c>
    </row>
    <row r="28" spans="1:4" ht="18" customHeight="1">
      <c r="A28" s="29" t="s">
        <v>144</v>
      </c>
      <c r="B28" s="20">
        <v>532087390</v>
      </c>
      <c r="C28" s="20">
        <v>8281844</v>
      </c>
    </row>
    <row r="29" spans="1:4" ht="18" customHeight="1" thickBot="1">
      <c r="A29" s="27" t="s">
        <v>127</v>
      </c>
      <c r="B29" s="28">
        <f>SUM(B24:B28)</f>
        <v>1057199526</v>
      </c>
      <c r="C29" s="28">
        <f>SUM(C24:C28)</f>
        <v>38361096.792000003</v>
      </c>
    </row>
    <row r="30" spans="1:4" ht="18" customHeight="1" thickTop="1">
      <c r="A30" s="30" t="s">
        <v>145</v>
      </c>
      <c r="B30" s="20">
        <f>B8+B23+B29</f>
        <v>1273290019</v>
      </c>
      <c r="C30" s="20">
        <f>C8+C23+C29</f>
        <v>58969095.287</v>
      </c>
    </row>
    <row r="31" spans="1:4">
      <c r="A31" s="31"/>
    </row>
    <row r="32" spans="1:4">
      <c r="A32" s="31"/>
      <c r="D32" s="32"/>
    </row>
    <row r="33" spans="3:4">
      <c r="C33" s="32"/>
      <c r="D33" s="32"/>
    </row>
  </sheetData>
  <phoneticPr fontId="3"/>
  <printOptions horizontalCentered="1"/>
  <pageMargins left="0.39370078740157483" right="0.39370078740157483" top="1.1811023622047245" bottom="0.39370078740157483" header="0.19685039370078741" footer="0.19685039370078741"/>
  <pageSetup paperSize="9" scale="8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B0885-DFFC-4C59-B775-4DF231FBC260}">
  <sheetPr>
    <pageSetUpPr fitToPage="1"/>
  </sheetPr>
  <dimension ref="A1:K31"/>
  <sheetViews>
    <sheetView zoomScaleNormal="10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G28" sqref="G28"/>
    </sheetView>
  </sheetViews>
  <sheetFormatPr defaultColWidth="8.875" defaultRowHeight="11.25"/>
  <cols>
    <col min="1" max="1" width="20.875" style="34" customWidth="1"/>
    <col min="2" max="2" width="14.875" style="34" customWidth="1"/>
    <col min="3" max="3" width="16.875" style="34" customWidth="1"/>
    <col min="4" max="11" width="14.875" style="34" customWidth="1"/>
    <col min="12" max="16384" width="8.875" style="34"/>
  </cols>
  <sheetData>
    <row r="1" spans="1:11" ht="21">
      <c r="A1" s="33" t="s">
        <v>146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18.75">
      <c r="A2" s="35" t="s">
        <v>147</v>
      </c>
      <c r="B2" s="35"/>
      <c r="C2" s="35"/>
      <c r="D2" s="35"/>
      <c r="E2" s="35"/>
      <c r="F2" s="35"/>
      <c r="G2" s="35"/>
      <c r="H2" s="35"/>
      <c r="I2" s="35"/>
      <c r="J2" s="35"/>
      <c r="K2" s="36" t="s">
        <v>37</v>
      </c>
    </row>
    <row r="3" spans="1:11" ht="13.5">
      <c r="A3" s="35" t="s">
        <v>148</v>
      </c>
      <c r="B3" s="35"/>
      <c r="C3" s="35"/>
      <c r="D3" s="35"/>
      <c r="E3" s="35"/>
      <c r="F3" s="35"/>
      <c r="G3" s="35"/>
      <c r="H3" s="35"/>
      <c r="I3" s="35"/>
      <c r="J3" s="35"/>
      <c r="K3" s="36" t="s">
        <v>4</v>
      </c>
    </row>
    <row r="4" spans="1:11" ht="22.5" customHeight="1">
      <c r="A4" s="37" t="s">
        <v>79</v>
      </c>
      <c r="B4" s="38" t="s">
        <v>149</v>
      </c>
      <c r="C4" s="39"/>
      <c r="D4" s="37" t="s">
        <v>150</v>
      </c>
      <c r="E4" s="40" t="s">
        <v>151</v>
      </c>
      <c r="F4" s="37" t="s">
        <v>152</v>
      </c>
      <c r="G4" s="40" t="s">
        <v>153</v>
      </c>
      <c r="H4" s="41" t="s">
        <v>154</v>
      </c>
      <c r="I4" s="42"/>
      <c r="J4" s="43"/>
      <c r="K4" s="37" t="s">
        <v>83</v>
      </c>
    </row>
    <row r="5" spans="1:11" ht="22.5" customHeight="1">
      <c r="A5" s="37"/>
      <c r="B5" s="37"/>
      <c r="C5" s="44" t="s">
        <v>155</v>
      </c>
      <c r="D5" s="37"/>
      <c r="E5" s="37"/>
      <c r="F5" s="37"/>
      <c r="G5" s="37"/>
      <c r="H5" s="37"/>
      <c r="I5" s="45" t="s">
        <v>156</v>
      </c>
      <c r="J5" s="45" t="s">
        <v>157</v>
      </c>
      <c r="K5" s="37"/>
    </row>
    <row r="6" spans="1:11" ht="22.5" customHeight="1">
      <c r="A6" s="46" t="s">
        <v>158</v>
      </c>
      <c r="B6" s="47"/>
      <c r="C6" s="48"/>
      <c r="D6" s="47"/>
      <c r="E6" s="47"/>
      <c r="F6" s="47"/>
      <c r="G6" s="47"/>
      <c r="H6" s="47"/>
      <c r="I6" s="47"/>
      <c r="J6" s="47"/>
      <c r="K6" s="47"/>
    </row>
    <row r="7" spans="1:11" ht="22.5" customHeight="1">
      <c r="A7" s="46" t="s">
        <v>159</v>
      </c>
      <c r="B7" s="49">
        <v>895156030</v>
      </c>
      <c r="C7" s="50">
        <v>88506059</v>
      </c>
      <c r="D7" s="49">
        <v>814411271</v>
      </c>
      <c r="E7" s="49">
        <v>0</v>
      </c>
      <c r="F7" s="49">
        <v>0</v>
      </c>
      <c r="G7" s="49">
        <v>80682250</v>
      </c>
      <c r="H7" s="49">
        <v>0</v>
      </c>
      <c r="I7" s="49">
        <v>0</v>
      </c>
      <c r="J7" s="49">
        <v>0</v>
      </c>
      <c r="K7" s="49">
        <v>62509</v>
      </c>
    </row>
    <row r="8" spans="1:11" ht="22.5" customHeight="1">
      <c r="A8" s="46" t="s">
        <v>160</v>
      </c>
      <c r="B8" s="49">
        <v>12137038120</v>
      </c>
      <c r="C8" s="50">
        <v>524098119</v>
      </c>
      <c r="D8" s="49">
        <v>9535714822</v>
      </c>
      <c r="E8" s="49">
        <v>18532548</v>
      </c>
      <c r="F8" s="49">
        <v>2488110750</v>
      </c>
      <c r="G8" s="49">
        <v>6280000</v>
      </c>
      <c r="H8" s="49">
        <v>0</v>
      </c>
      <c r="I8" s="49">
        <v>0</v>
      </c>
      <c r="J8" s="49">
        <v>0</v>
      </c>
      <c r="K8" s="49">
        <v>88400000</v>
      </c>
    </row>
    <row r="9" spans="1:11" ht="22.5" customHeight="1">
      <c r="A9" s="46" t="s">
        <v>161</v>
      </c>
      <c r="B9" s="49">
        <v>6712896</v>
      </c>
      <c r="C9" s="50">
        <v>1112337</v>
      </c>
      <c r="D9" s="49">
        <v>6575396</v>
      </c>
      <c r="E9" s="49">
        <v>0</v>
      </c>
      <c r="F9" s="49">
        <v>0</v>
      </c>
      <c r="G9" s="49">
        <v>137500</v>
      </c>
      <c r="H9" s="49">
        <v>0</v>
      </c>
      <c r="I9" s="49">
        <v>0</v>
      </c>
      <c r="J9" s="49">
        <v>0</v>
      </c>
      <c r="K9" s="49">
        <v>0</v>
      </c>
    </row>
    <row r="10" spans="1:11" ht="22.5" customHeight="1">
      <c r="A10" s="46" t="s">
        <v>162</v>
      </c>
      <c r="B10" s="49">
        <v>5011773842</v>
      </c>
      <c r="C10" s="50">
        <v>420718972</v>
      </c>
      <c r="D10" s="49">
        <v>3351198206</v>
      </c>
      <c r="E10" s="49">
        <v>533615456</v>
      </c>
      <c r="F10" s="49">
        <v>330347000</v>
      </c>
      <c r="G10" s="49">
        <v>15169000</v>
      </c>
      <c r="H10" s="49">
        <v>0</v>
      </c>
      <c r="I10" s="49">
        <v>0</v>
      </c>
      <c r="J10" s="49">
        <v>0</v>
      </c>
      <c r="K10" s="49">
        <v>781444180</v>
      </c>
    </row>
    <row r="11" spans="1:11" ht="22.5" customHeight="1">
      <c r="A11" s="46" t="s">
        <v>163</v>
      </c>
      <c r="B11" s="49">
        <v>7756702957</v>
      </c>
      <c r="C11" s="50">
        <v>928079340</v>
      </c>
      <c r="D11" s="49">
        <v>5376322</v>
      </c>
      <c r="E11" s="49">
        <v>2549230252</v>
      </c>
      <c r="F11" s="49">
        <v>3132687250</v>
      </c>
      <c r="G11" s="49">
        <v>248702500</v>
      </c>
      <c r="H11" s="49">
        <v>0</v>
      </c>
      <c r="I11" s="49">
        <v>0</v>
      </c>
      <c r="J11" s="49">
        <v>0</v>
      </c>
      <c r="K11" s="49">
        <v>1820706633</v>
      </c>
    </row>
    <row r="12" spans="1:11" ht="22.5" customHeight="1">
      <c r="A12" s="46" t="s">
        <v>21</v>
      </c>
      <c r="B12" s="49">
        <v>44798080531</v>
      </c>
      <c r="C12" s="50">
        <v>3440271995</v>
      </c>
      <c r="D12" s="49">
        <v>19357622065</v>
      </c>
      <c r="E12" s="49">
        <v>20182667127</v>
      </c>
      <c r="F12" s="49">
        <v>3141455830</v>
      </c>
      <c r="G12" s="49">
        <v>1263610100</v>
      </c>
      <c r="H12" s="49">
        <v>0</v>
      </c>
      <c r="I12" s="49">
        <v>0</v>
      </c>
      <c r="J12" s="49">
        <v>0</v>
      </c>
      <c r="K12" s="49">
        <v>852725409</v>
      </c>
    </row>
    <row r="13" spans="1:11" ht="22.5" customHeight="1">
      <c r="A13" s="46" t="s">
        <v>164</v>
      </c>
      <c r="B13" s="49">
        <v>0</v>
      </c>
      <c r="C13" s="50">
        <v>0</v>
      </c>
      <c r="D13" s="49">
        <v>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</row>
    <row r="14" spans="1:11" ht="22.5" customHeight="1">
      <c r="A14" s="46" t="s">
        <v>165</v>
      </c>
      <c r="B14" s="49">
        <v>20044462285</v>
      </c>
      <c r="C14" s="50">
        <v>1951803027</v>
      </c>
      <c r="D14" s="49">
        <v>3654042830</v>
      </c>
      <c r="E14" s="49">
        <v>15917083455</v>
      </c>
      <c r="F14" s="49">
        <v>228661000</v>
      </c>
      <c r="G14" s="49">
        <v>244675000</v>
      </c>
      <c r="H14" s="49">
        <v>0</v>
      </c>
      <c r="I14" s="49">
        <v>0</v>
      </c>
      <c r="J14" s="49">
        <v>0</v>
      </c>
      <c r="K14" s="49">
        <v>0</v>
      </c>
    </row>
    <row r="15" spans="1:11" ht="22.5" customHeight="1">
      <c r="A15" s="46" t="s">
        <v>166</v>
      </c>
      <c r="B15" s="49">
        <v>202124550</v>
      </c>
      <c r="C15" s="50">
        <v>36726032</v>
      </c>
      <c r="D15" s="49">
        <v>103124550</v>
      </c>
      <c r="E15" s="49">
        <v>99000000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</row>
    <row r="16" spans="1:11" ht="22.5" customHeight="1">
      <c r="A16" s="46" t="s">
        <v>167</v>
      </c>
      <c r="B16" s="49">
        <v>2218820000</v>
      </c>
      <c r="C16" s="50">
        <v>375140000</v>
      </c>
      <c r="D16" s="49">
        <v>0</v>
      </c>
      <c r="E16" s="49">
        <v>0</v>
      </c>
      <c r="F16" s="49">
        <v>1277140000</v>
      </c>
      <c r="G16" s="49">
        <v>941680000</v>
      </c>
      <c r="H16" s="49">
        <v>0</v>
      </c>
      <c r="I16" s="49">
        <v>0</v>
      </c>
      <c r="J16" s="49">
        <v>0</v>
      </c>
      <c r="K16" s="49">
        <v>0</v>
      </c>
    </row>
    <row r="17" spans="1:11" ht="22.5" customHeight="1">
      <c r="A17" s="46" t="s">
        <v>21</v>
      </c>
      <c r="B17" s="49">
        <v>0</v>
      </c>
      <c r="C17" s="50">
        <v>0</v>
      </c>
      <c r="D17" s="49">
        <v>0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</row>
    <row r="18" spans="1:11" ht="22.5" customHeight="1">
      <c r="A18" s="46" t="s">
        <v>168</v>
      </c>
      <c r="B18" s="49">
        <v>0</v>
      </c>
      <c r="C18" s="50">
        <v>0</v>
      </c>
      <c r="D18" s="49">
        <v>0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</row>
    <row r="19" spans="1:11" ht="22.5" customHeight="1">
      <c r="A19" s="51" t="s">
        <v>25</v>
      </c>
      <c r="B19" s="49">
        <v>93070871211</v>
      </c>
      <c r="C19" s="50">
        <v>7766455881</v>
      </c>
      <c r="D19" s="49">
        <v>36828065462</v>
      </c>
      <c r="E19" s="49">
        <v>39300128838</v>
      </c>
      <c r="F19" s="49">
        <v>10598401830</v>
      </c>
      <c r="G19" s="49">
        <v>2800936350</v>
      </c>
      <c r="H19" s="49">
        <v>0</v>
      </c>
      <c r="I19" s="49">
        <v>0</v>
      </c>
      <c r="J19" s="49">
        <v>0</v>
      </c>
      <c r="K19" s="49">
        <v>3543338731</v>
      </c>
    </row>
    <row r="20" spans="1:11" ht="18.75">
      <c r="B20" s="52"/>
      <c r="C20" s="52"/>
    </row>
    <row r="21" spans="1:11" ht="18.75">
      <c r="C21" s="52"/>
    </row>
    <row r="22" spans="1:11" ht="18.75">
      <c r="C22" s="53"/>
    </row>
    <row r="23" spans="1:11" ht="18.75">
      <c r="C23" s="54"/>
    </row>
    <row r="31" spans="1:11" ht="18.75">
      <c r="A31" s="52"/>
    </row>
  </sheetData>
  <mergeCells count="9">
    <mergeCell ref="A1:K1"/>
    <mergeCell ref="A4:A5"/>
    <mergeCell ref="B4:B5"/>
    <mergeCell ref="D4:D5"/>
    <mergeCell ref="E4:E5"/>
    <mergeCell ref="F4:F5"/>
    <mergeCell ref="G4:G5"/>
    <mergeCell ref="H4:H5"/>
    <mergeCell ref="K4:K5"/>
  </mergeCells>
  <phoneticPr fontId="3"/>
  <pageMargins left="0.39370078740157483" right="0.39370078740157483" top="0.39370078740157483" bottom="0.39370078740157483" header="0.19685039370078741" footer="0.19685039370078741"/>
  <pageSetup paperSize="9" scale="74" fitToHeight="0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C6DCB-1C13-4277-8982-885694CA1B52}">
  <dimension ref="A1:I5"/>
  <sheetViews>
    <sheetView zoomScaleNormal="100" workbookViewId="0">
      <selection activeCell="D28" sqref="D28"/>
    </sheetView>
  </sheetViews>
  <sheetFormatPr defaultColWidth="8.875" defaultRowHeight="11.25"/>
  <cols>
    <col min="1" max="1" width="22.875" style="34" customWidth="1"/>
    <col min="2" max="8" width="12.875" style="34" customWidth="1"/>
    <col min="9" max="9" width="16.625" style="34" customWidth="1"/>
    <col min="10" max="10" width="16.75" style="34" customWidth="1"/>
    <col min="11" max="12" width="11.875" style="34" bestFit="1" customWidth="1"/>
    <col min="13" max="13" width="10.25" style="34" bestFit="1" customWidth="1"/>
    <col min="14" max="16384" width="8.875" style="34"/>
  </cols>
  <sheetData>
    <row r="1" spans="1:9" ht="21">
      <c r="A1" s="33" t="s">
        <v>169</v>
      </c>
      <c r="B1" s="33"/>
      <c r="C1" s="33"/>
      <c r="D1" s="33"/>
      <c r="E1" s="33"/>
      <c r="F1" s="33"/>
      <c r="G1" s="33"/>
      <c r="H1" s="33"/>
      <c r="I1" s="33"/>
    </row>
    <row r="2" spans="1:9" ht="13.5">
      <c r="A2" s="35" t="s">
        <v>147</v>
      </c>
      <c r="B2" s="35"/>
      <c r="C2" s="35"/>
      <c r="D2" s="35"/>
      <c r="E2" s="35"/>
      <c r="F2" s="35"/>
      <c r="G2" s="35"/>
      <c r="H2" s="35"/>
      <c r="I2" s="36" t="s">
        <v>37</v>
      </c>
    </row>
    <row r="3" spans="1:9" ht="13.5">
      <c r="A3" s="35" t="s">
        <v>148</v>
      </c>
      <c r="B3" s="35"/>
      <c r="C3" s="35"/>
      <c r="D3" s="35"/>
      <c r="E3" s="35"/>
      <c r="F3" s="35"/>
      <c r="G3" s="35"/>
      <c r="H3" s="35"/>
      <c r="I3" s="36" t="s">
        <v>4</v>
      </c>
    </row>
    <row r="4" spans="1:9" ht="37.5" customHeight="1">
      <c r="A4" s="44" t="s">
        <v>170</v>
      </c>
      <c r="B4" s="45" t="s">
        <v>171</v>
      </c>
      <c r="C4" s="55" t="s">
        <v>172</v>
      </c>
      <c r="D4" s="55" t="s">
        <v>173</v>
      </c>
      <c r="E4" s="55" t="s">
        <v>174</v>
      </c>
      <c r="F4" s="55" t="s">
        <v>175</v>
      </c>
      <c r="G4" s="55" t="s">
        <v>176</v>
      </c>
      <c r="H4" s="45" t="s">
        <v>177</v>
      </c>
      <c r="I4" s="55" t="s">
        <v>178</v>
      </c>
    </row>
    <row r="5" spans="1:9" ht="22.5" customHeight="1">
      <c r="A5" s="56">
        <v>93070871211</v>
      </c>
      <c r="B5" s="57">
        <v>75879804319</v>
      </c>
      <c r="C5" s="58">
        <v>9391346348</v>
      </c>
      <c r="D5" s="58">
        <v>6923662122</v>
      </c>
      <c r="E5" s="58">
        <v>454725145</v>
      </c>
      <c r="F5" s="58">
        <v>279429934</v>
      </c>
      <c r="G5" s="58">
        <v>101672548</v>
      </c>
      <c r="H5" s="58">
        <v>40230795</v>
      </c>
      <c r="I5" s="59" t="s">
        <v>179</v>
      </c>
    </row>
  </sheetData>
  <mergeCells count="1">
    <mergeCell ref="A1:I1"/>
  </mergeCells>
  <phoneticPr fontId="3"/>
  <printOptions horizontalCentered="1"/>
  <pageMargins left="0.39370078740157483" right="0.39370078740157483" top="1.5748031496062993" bottom="0.39370078740157483" header="0.19685039370078741" footer="0.19685039370078741"/>
  <pageSetup paperSize="9" scale="98" orientation="landscape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B1C6E-7C52-4449-9EF7-AD6D78526E9D}">
  <dimension ref="A1:J9"/>
  <sheetViews>
    <sheetView zoomScaleNormal="100" workbookViewId="0">
      <selection activeCell="A21" sqref="A21"/>
    </sheetView>
  </sheetViews>
  <sheetFormatPr defaultColWidth="8.875" defaultRowHeight="11.25"/>
  <cols>
    <col min="1" max="1" width="22.875" style="34" customWidth="1"/>
    <col min="2" max="10" width="12.875" style="34" customWidth="1"/>
    <col min="11" max="16384" width="8.875" style="34"/>
  </cols>
  <sheetData>
    <row r="1" spans="1:10" ht="21">
      <c r="A1" s="33" t="s">
        <v>180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ht="13.5">
      <c r="A2" s="35" t="s">
        <v>147</v>
      </c>
      <c r="B2" s="35"/>
      <c r="C2" s="35"/>
      <c r="D2" s="35"/>
      <c r="E2" s="35"/>
      <c r="F2" s="35"/>
      <c r="G2" s="35"/>
      <c r="H2" s="35"/>
      <c r="I2" s="35"/>
      <c r="J2" s="36" t="s">
        <v>37</v>
      </c>
    </row>
    <row r="3" spans="1:10" ht="13.5">
      <c r="A3" s="35" t="s">
        <v>148</v>
      </c>
      <c r="B3" s="35"/>
      <c r="C3" s="35"/>
      <c r="D3" s="35"/>
      <c r="E3" s="35"/>
      <c r="F3" s="35"/>
      <c r="G3" s="35"/>
      <c r="H3" s="35"/>
      <c r="I3" s="35"/>
      <c r="J3" s="36" t="s">
        <v>4</v>
      </c>
    </row>
    <row r="4" spans="1:10" ht="22.5" customHeight="1">
      <c r="A4" s="44" t="s">
        <v>170</v>
      </c>
      <c r="B4" s="45" t="s">
        <v>181</v>
      </c>
      <c r="C4" s="55" t="s">
        <v>182</v>
      </c>
      <c r="D4" s="55" t="s">
        <v>183</v>
      </c>
      <c r="E4" s="55" t="s">
        <v>184</v>
      </c>
      <c r="F4" s="55" t="s">
        <v>185</v>
      </c>
      <c r="G4" s="55" t="s">
        <v>186</v>
      </c>
      <c r="H4" s="55" t="s">
        <v>187</v>
      </c>
      <c r="I4" s="55" t="s">
        <v>188</v>
      </c>
      <c r="J4" s="45" t="s">
        <v>189</v>
      </c>
    </row>
    <row r="5" spans="1:10" ht="22.5" customHeight="1">
      <c r="A5" s="60">
        <v>93070871211</v>
      </c>
      <c r="B5" s="61">
        <v>7766455881</v>
      </c>
      <c r="C5" s="15">
        <v>7813536050</v>
      </c>
      <c r="D5" s="15">
        <v>7158812787</v>
      </c>
      <c r="E5" s="15">
        <v>7025713474</v>
      </c>
      <c r="F5" s="15">
        <v>6507124148</v>
      </c>
      <c r="G5" s="15">
        <v>25163152211</v>
      </c>
      <c r="H5" s="15">
        <v>14170093621</v>
      </c>
      <c r="I5" s="15">
        <v>7703942939</v>
      </c>
      <c r="J5" s="15">
        <v>9762040100</v>
      </c>
    </row>
    <row r="7" spans="1:10">
      <c r="A7" s="52"/>
      <c r="B7" s="52"/>
      <c r="C7" s="52"/>
      <c r="D7" s="52"/>
      <c r="E7" s="52"/>
      <c r="F7" s="52"/>
      <c r="G7" s="52"/>
      <c r="H7" s="52"/>
      <c r="I7" s="52"/>
      <c r="J7" s="52"/>
    </row>
    <row r="9" spans="1:10">
      <c r="A9" s="53"/>
      <c r="C9" s="53"/>
    </row>
  </sheetData>
  <mergeCells count="1">
    <mergeCell ref="A1:J1"/>
  </mergeCells>
  <phoneticPr fontId="3"/>
  <printOptions horizontalCentered="1"/>
  <pageMargins left="0.39370078740157483" right="0.39370078740157483" top="1.5748031496062993" bottom="0.39370078740157483" header="0.19685039370078741" footer="0.19685039370078741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7</vt:i4>
      </vt:variant>
    </vt:vector>
  </HeadingPairs>
  <TitlesOfParts>
    <vt:vector size="21" baseType="lpstr">
      <vt:lpstr>有形固定資産の明細（全体会計）_円単位</vt:lpstr>
      <vt:lpstr>有形固定資産に係る行政目的別の明細（全体会計）_円単位</vt:lpstr>
      <vt:lpstr>投資及び出資金の明細（一般会計等)_円単位</vt:lpstr>
      <vt:lpstr>基金の明細（全体会計）_円単位</vt:lpstr>
      <vt:lpstr>長期延滞債権の明細（全体会計）_円単位</vt:lpstr>
      <vt:lpstr>未収金の明細（全体会計）_円単位</vt:lpstr>
      <vt:lpstr>地方債等（借入先別）の明細_全体会計_円単位</vt:lpstr>
      <vt:lpstr>地方債等（利率別）の明細_全体会計_円単位</vt:lpstr>
      <vt:lpstr>地方債等（返済期間別）の明細_全体会計_円単位</vt:lpstr>
      <vt:lpstr>引当金の明細（全体会計）_円単位</vt:lpstr>
      <vt:lpstr>補助金等の明細（一般会計等）_円単位</vt:lpstr>
      <vt:lpstr>財源の明細_全体会計_円単位</vt:lpstr>
      <vt:lpstr>財源情報の明細（全体会計）_円単位</vt:lpstr>
      <vt:lpstr>資金の明細（全体会計）_円単位</vt:lpstr>
      <vt:lpstr>財源の明細_全体会計_円単位!Print_Area</vt:lpstr>
      <vt:lpstr>'地方債等（利率別）の明細_全体会計_円単位'!Print_Area</vt:lpstr>
      <vt:lpstr>'補助金等の明細（一般会計等）_円単位'!Print_Area</vt:lpstr>
      <vt:lpstr>財源の明細_全体会計_円単位!Print_Titles</vt:lpstr>
      <vt:lpstr>'補助金等の明細（一般会計等）_円単位'!Print_Titles</vt:lpstr>
      <vt:lpstr>'有形固定資産に係る行政目的別の明細（全体会計）_円単位'!Print_Titles</vt:lpstr>
      <vt:lpstr>'有形固定資産の明細（全体会計）_円単位'!Print_Titles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門真市</dc:creator>
  <cp:lastModifiedBy>門真市</cp:lastModifiedBy>
  <dcterms:created xsi:type="dcterms:W3CDTF">2025-03-28T08:46:21Z</dcterms:created>
  <dcterms:modified xsi:type="dcterms:W3CDTF">2025-03-28T08:54:37Z</dcterms:modified>
</cp:coreProperties>
</file>