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9.1.26\共有課\経営総務課\保存フォルダ（個人別）\15　植田　理紗子\経営比較分析表\"/>
    </mc:Choice>
  </mc:AlternateContent>
  <xr:revisionPtr revIDLastSave="0" documentId="13_ncr:1_{DB524E43-AD73-4D98-86B1-E024108F531A}" xr6:coauthVersionLast="47" xr6:coauthVersionMax="47" xr10:uidLastSave="{00000000-0000-0000-0000-000000000000}"/>
  <workbookProtection workbookAlgorithmName="SHA-512" workbookHashValue="3bs1SrbmKwr+eON0LgB/tWCJA2817YdDHOB7e8nfmduhFMe3TlK6wlZScwPnP5FW5vsTvMylxrWJCrtoxMZePQ==" workbookSaltValue="jus0PKxZf9s2jPn1WMrKD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W10" i="4"/>
  <c r="I10" i="4"/>
  <c r="B10" i="4"/>
  <c r="BB8" i="4"/>
  <c r="AT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<sst xmlns="http://schemas.openxmlformats.org/spreadsheetml/2006/main" count="228" uniqueCount="112">
  <si>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</si>
  <si>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</si>
  <si>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</si>
  <si>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</si>
  <si>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</si>
  <si>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</si>
  <si>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</si>
  <si>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</si>
  <si>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</si>
  <si>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</si>
  <si>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</si>
  <si>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</si>
  <si>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</si>
  <si>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</si>
  <si>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</si>
  <si>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</si>
  <si>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</si>
  <si>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</si>
  <si>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</si>
  <si>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</si>
  <si>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</si>
  <si>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</si>
  <si>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</si>
  <si>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</si>
  <si>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</si>
  <si>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</si>
  <si>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</si>
  <si>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</si>
  <si>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</si>
  <si>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</si>
  <si>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</si>
  <si>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</si>
  <si>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</si>
  <si>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</si>
  <si>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</si>
  <si>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</si>
  <si>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</si>
  <si>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</si>
  <si>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</si>
  <si>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</si>
  <si>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</si>
  <si>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</si>
  <si>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</si>
  <si>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</si>
  <si>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</si>
  <si>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</si>
  <si>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</si>
  <si>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</si>
  <si>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</si>
  <si>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</si>
  <si>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</si>
  <si>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</si>
  <si>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</si>
  <si>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</si>
  <si>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</si>
  <si>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</si>
  <si>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</si>
  <si>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</si>
  <si>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</si>
  <si>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</si>
  <si>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</si>
  <si>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</si>
  <si>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</si>
  <si>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</si>
  <si>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</si>
  <si>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</si>
  <si>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</si>
  <si>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</si>
  <si>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</si>
  <si>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</si>
  <si>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</si>
  <si>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</si>
  <si>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</si>
  <si>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</si>
  <si>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</si>
  <si>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</si>
  <si>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</si>
  <si>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</si>
  <si>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</si>
  <si>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</si>
  <si>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</si>
  <si>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</si>
  <si>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</si>
  <si>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</si>
  <si>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</si>
  <si>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</si>
  <si>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</si>
  <si>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</si>
  <si>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</si>
  <si>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</si>
  <si>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</si>
  <si>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</si>
  <si>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</si>
  <si>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門真市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</si>
  <si>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</si>
  <si>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</si>
  <si>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</si>
  <si>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</si>
  <si>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</si>
  <si>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</si>
  <si>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</si>
  <si>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</si>
  <si>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</si>
  <si>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</si>
  <si>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</si>
  <si>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</si>
  <si>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</si>
  <si>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</si>
  <si>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</si>
  <si>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令和3年度に水道料金の減額改定等により大幅に減少したが、令和5年度は大型商業施設の開業による給水収益の増加により上昇し、令和6年度においても同水準で推移している。類似団体平均値と比較しても概ね同水準である。
②累積欠損金比率は0％と、累積欠損金は発生していないことがわかる。
③流動比率は、100％を上回り、短期的な支払い能力に支障はない。
④企業債残高対給水収益比率は、企業債残高が増加し、給水収益が減少したため増加している。また、類似団体平均値と比較しても低い水準である。
⑤料金回収率は、給水収益の減少に伴い低下の傾向にあったものの、令和5年度は給水収益の増加により上昇に転じ、令和6年度は給水収益の減少により再び減少した。100％を上回っており、類似団体平均値と比較しても高い水準であり、経営に必要な経費を給水収益で賄うことが出来ている。
⑥給水原価は、有収水量の減少により、前年度より増加している。類似団体との比較では低い水準である。
⑦施設利用率は、年々減少傾向にあり、類似団体平均値と比較しても低い水準である。水需要の減少に伴う配水量の減少により、余剰資産が増加しているためと考えられる。
⑧有収率は、約97％以上の数値を保っており、類似団体平均値との比較では高い水準である。水道施設の稼働状況が収益に繋がっており、収益の対象とならない漏水等が少ないことがわかる。
以上の状況から、健全かつ効率的な経営状況であるといえる。</t>
    <rPh sb="37" eb="39">
      <t>レイワ</t>
    </rPh>
    <rPh sb="40" eb="42">
      <t>ネンド</t>
    </rPh>
    <rPh sb="43" eb="49">
      <t>オオガタショウギョウシセツ</t>
    </rPh>
    <rPh sb="50" eb="52">
      <t>カイギョウ</t>
    </rPh>
    <rPh sb="55" eb="59">
      <t>キュウスイシュウエキ</t>
    </rPh>
    <rPh sb="60" eb="62">
      <t>ゾウカ</t>
    </rPh>
    <rPh sb="65" eb="67">
      <t>ジョウショウ</t>
    </rPh>
    <rPh sb="69" eb="71">
      <t>レイワ</t>
    </rPh>
    <rPh sb="72" eb="74">
      <t>ネンド</t>
    </rPh>
    <rPh sb="79" eb="82">
      <t>ドウスイジュン</t>
    </rPh>
    <rPh sb="83" eb="85">
      <t>スイイ</t>
    </rPh>
    <rPh sb="195" eb="198">
      <t>キギョウサイ</t>
    </rPh>
    <rPh sb="198" eb="200">
      <t>ザンダカ</t>
    </rPh>
    <rPh sb="201" eb="203">
      <t>ゾウカ</t>
    </rPh>
    <rPh sb="210" eb="212">
      <t>ゲンショウ</t>
    </rPh>
    <rPh sb="216" eb="218">
      <t>ゾウカ</t>
    </rPh>
    <rPh sb="269" eb="271">
      <t>ケイコウ</t>
    </rPh>
    <rPh sb="279" eb="281">
      <t>レイワ</t>
    </rPh>
    <rPh sb="282" eb="284">
      <t>ネンド</t>
    </rPh>
    <rPh sb="298" eb="299">
      <t>テン</t>
    </rPh>
    <rPh sb="301" eb="303">
      <t>レイワ</t>
    </rPh>
    <rPh sb="304" eb="306">
      <t>ネンド</t>
    </rPh>
    <rPh sb="307" eb="311">
      <t>キュウスイシュウエキ</t>
    </rPh>
    <rPh sb="312" eb="314">
      <t>ゲンショウ</t>
    </rPh>
    <rPh sb="317" eb="318">
      <t>フタタ</t>
    </rPh>
    <rPh sb="319" eb="321">
      <t>ゲンショウ</t>
    </rPh>
    <rPh sb="390" eb="394">
      <t>ユウシュウスイリョウ</t>
    </rPh>
    <rPh sb="395" eb="397">
      <t>ゲンショウ</t>
    </rPh>
    <rPh sb="406" eb="408">
      <t>ゾウカ</t>
    </rPh>
    <phoneticPr fontId="4"/>
  </si>
  <si>
    <t>門真市は高度経済成長期の急激に発展していく都市に必要な水需要に即応させるため、集中的に水道施設の整備を行ったことにより、大半の資産において更新の時期を迎えている状況である。
そのため、有形固定資産減価償却率及び管路経年化率については増加傾向にあり、類似団体平均値と比較しても上回っていることから、法定耐用年数を超過した資産の保有状況は増加傾向にあることがわかる。
管路更新率は年0.85%となり、大規模工事の繰越により本市の耐震化計画に掲げる更新率年1%を下回ったが、類似団体平均値と比較すると高い水準である。
以上の状況から、施設利用率等が示すとおり、人口減少に伴う水需要の減少により、施設規模が過大となっていることに対し、施設利用率等の目標を設定したうえで、徹底した施設規模の適正化（ダウンサイジング）が必要である。</t>
    <phoneticPr fontId="4"/>
  </si>
  <si>
    <t xml:space="preserve">水需要の減少により給水収益が減少する中、健全かつ良好な経営状況である要因としては、施設更新の投資費用を企業債の借入れに依存することなく、可能な限り自己財源により賄ってきたことが大きな要因である。
しかし、法定耐用年数を超えた資産が増加し、施設の老朽化、特に管路の老朽化が進む一方で、今後必要となる多額の更新事業への投資は健全な事業運営にとって厳しい影響を与えることが予想される。
そのような厳しい状況に対応し、安定的な事業運営を行うため、令和3年度に策定した門真市水道事業ビジョン（改定版）や、現在策定中の新ビジョンに沿った施策を確実に進めていくとともに、老朽化の進む資産についても、耐震化計画に基づき、適正な施設規模を考慮した効率的な施設更新を行っていく。
</t>
    <rPh sb="247" eb="249">
      <t>ゲンザイ</t>
    </rPh>
    <rPh sb="249" eb="252">
      <t>サクテイチュウ</t>
    </rPh>
    <rPh sb="253" eb="254">
      <t>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</si>
</sst>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1.04</c:v>
                </c:pt>
                <c:pt idx="2">
                  <c:v>0.82</c:v>
                </c:pt>
                <c:pt idx="3">
                  <c:v>0.77</c:v>
                </c:pt>
                <c:pt idx="4">
                  <c:v>0.85</c:v>
                </c:pt>
              </c:numCache>
            </c:numRef>
          </c:val>
          <c:extLst>
            <c:ext xmlns:c16="http://schemas.microsoft.com/office/drawing/2014/chart" uri="{C3380CC4-5D6E-409C-BE32-E72D297353CC}">
              <c16:uniqueId val="{00000000-7BA9-447B-889B-B2E61AB530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7BA9-447B-889B-B2E61AB530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51.06</c:v>
                </c:pt>
                <c:pt idx="1">
                  <c:v>49.36</c:v>
                </c:pt>
                <c:pt idx="2">
                  <c:v>48.64</c:v>
                </c:pt>
                <c:pt idx="3">
                  <c:v>48.28</c:v>
                </c:pt>
                <c:pt idx="4">
                  <c:v>47.94</c:v>
                </c:pt>
              </c:numCache>
            </c:numRef>
          </c:val>
          <c:extLst>
            <c:ext xmlns:c16="http://schemas.microsoft.com/office/drawing/2014/chart" uri="{C3380CC4-5D6E-409C-BE32-E72D297353CC}">
              <c16:uniqueId val="{00000000-73AA-4B76-932A-D26DB9A5FD2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73AA-4B76-932A-D26DB9A5FD2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95.69</c:v>
                </c:pt>
                <c:pt idx="1">
                  <c:v>97.36</c:v>
                </c:pt>
                <c:pt idx="2">
                  <c:v>97.16</c:v>
                </c:pt>
                <c:pt idx="3">
                  <c:v>97.33</c:v>
                </c:pt>
                <c:pt idx="4">
                  <c:v>97.7</c:v>
                </c:pt>
              </c:numCache>
            </c:numRef>
          </c:val>
          <c:extLst>
            <c:ext xmlns:c16="http://schemas.microsoft.com/office/drawing/2014/chart" uri="{C3380CC4-5D6E-409C-BE32-E72D297353CC}">
              <c16:uniqueId val="{00000000-F8E4-4F10-93CB-37AE928988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F8E4-4F10-93CB-37AE928988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123.59</c:v>
                </c:pt>
                <c:pt idx="1">
                  <c:v>110.11</c:v>
                </c:pt>
                <c:pt idx="2">
                  <c:v>108.88</c:v>
                </c:pt>
                <c:pt idx="3">
                  <c:v>112.59</c:v>
                </c:pt>
                <c:pt idx="4">
                  <c:v>112.26</c:v>
                </c:pt>
              </c:numCache>
            </c:numRef>
          </c:val>
          <c:extLst>
            <c:ext xmlns:c16="http://schemas.microsoft.com/office/drawing/2014/chart" uri="{C3380CC4-5D6E-409C-BE32-E72D297353CC}">
              <c16:uniqueId val="{00000000-6286-4DF9-B325-2D51743033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6286-4DF9-B325-2D51743033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52.04</c:v>
                </c:pt>
                <c:pt idx="1">
                  <c:v>51.7</c:v>
                </c:pt>
                <c:pt idx="2">
                  <c:v>51.33</c:v>
                </c:pt>
                <c:pt idx="3">
                  <c:v>51.43</c:v>
                </c:pt>
                <c:pt idx="4">
                  <c:v>51.65</c:v>
                </c:pt>
              </c:numCache>
            </c:numRef>
          </c:val>
          <c:extLst>
            <c:ext xmlns:c16="http://schemas.microsoft.com/office/drawing/2014/chart" uri="{C3380CC4-5D6E-409C-BE32-E72D297353CC}">
              <c16:uniqueId val="{00000000-5531-41BE-8CB4-19ACEA5FFE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5531-41BE-8CB4-19ACEA5FFE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52.92</c:v>
                </c:pt>
                <c:pt idx="1">
                  <c:v>53.58</c:v>
                </c:pt>
                <c:pt idx="2">
                  <c:v>53.14</c:v>
                </c:pt>
                <c:pt idx="3">
                  <c:v>53.87</c:v>
                </c:pt>
                <c:pt idx="4">
                  <c:v>54.87</c:v>
                </c:pt>
              </c:numCache>
            </c:numRef>
          </c:val>
          <c:extLst>
            <c:ext xmlns:c16="http://schemas.microsoft.com/office/drawing/2014/chart" uri="{C3380CC4-5D6E-409C-BE32-E72D297353CC}">
              <c16:uniqueId val="{00000000-2578-4928-902F-ECD68FF6D6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578-4928-902F-ECD68FF6D6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EB-455D-860F-70453EB39A3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EFEB-455D-860F-70453EB39A3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508.96</c:v>
                </c:pt>
                <c:pt idx="1">
                  <c:v>471.69</c:v>
                </c:pt>
                <c:pt idx="2">
                  <c:v>496.89</c:v>
                </c:pt>
                <c:pt idx="3">
                  <c:v>442.28</c:v>
                </c:pt>
                <c:pt idx="4">
                  <c:v>375.64</c:v>
                </c:pt>
              </c:numCache>
            </c:numRef>
          </c:val>
          <c:extLst>
            <c:ext xmlns:c16="http://schemas.microsoft.com/office/drawing/2014/chart" uri="{C3380CC4-5D6E-409C-BE32-E72D297353CC}">
              <c16:uniqueId val="{00000000-83DD-472B-90BB-0058AF76D9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83DD-472B-90BB-0058AF76D9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151.69999999999999</c:v>
                </c:pt>
                <c:pt idx="1">
                  <c:v>146.1</c:v>
                </c:pt>
                <c:pt idx="2">
                  <c:v>140.18</c:v>
                </c:pt>
                <c:pt idx="3">
                  <c:v>136.74</c:v>
                </c:pt>
                <c:pt idx="4">
                  <c:v>140.96</c:v>
                </c:pt>
              </c:numCache>
            </c:numRef>
          </c:val>
          <c:extLst>
            <c:ext xmlns:c16="http://schemas.microsoft.com/office/drawing/2014/chart" uri="{C3380CC4-5D6E-409C-BE32-E72D297353CC}">
              <c16:uniqueId val="{00000000-62EC-4027-AE13-920691D86B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62EC-4027-AE13-920691D86B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110.16</c:v>
                </c:pt>
                <c:pt idx="1">
                  <c:v>105.56</c:v>
                </c:pt>
                <c:pt idx="2">
                  <c:v>104.1</c:v>
                </c:pt>
                <c:pt idx="3">
                  <c:v>107.91</c:v>
                </c:pt>
                <c:pt idx="4">
                  <c:v>106.65</c:v>
                </c:pt>
              </c:numCache>
            </c:numRef>
          </c:val>
          <c:extLst>
            <c:ext xmlns:c16="http://schemas.microsoft.com/office/drawing/2014/chart" uri="{C3380CC4-5D6E-409C-BE32-E72D297353CC}">
              <c16:uniqueId val="{00000000-6913-417A-8785-F6C9D3C832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6913-417A-8785-F6C9D3C832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149.41</c:v>
                </c:pt>
                <c:pt idx="1">
                  <c:v>152.80000000000001</c:v>
                </c:pt>
                <c:pt idx="2">
                  <c:v>156.38</c:v>
                </c:pt>
                <c:pt idx="3">
                  <c:v>152.34</c:v>
                </c:pt>
                <c:pt idx="4">
                  <c:v>154.56</c:v>
                </c:pt>
              </c:numCache>
            </c:numRef>
          </c:val>
          <c:extLst>
            <c:ext xmlns:c16="http://schemas.microsoft.com/office/drawing/2014/chart" uri="{C3380CC4-5D6E-409C-BE32-E72D297353CC}">
              <c16:uniqueId val="{00000000-E3E4-4DE2-8790-195AE0213B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E3E4-4DE2-8790-195AE0213B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大阪府　門真市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68">
        <f>データ!$R$6</f>
        <v>116179</v>
      </c>
      <c r="AM8" s="68"/>
      <c r="AN8" s="68"/>
      <c r="AO8" s="68"/>
      <c r="AP8" s="68"/>
      <c r="AQ8" s="68"/>
      <c r="AR8" s="68"/>
      <c r="AS8" s="68"/>
      <c r="AT8" s="36">
        <f>データ!$S$6</f>
        <v>12.3</v>
      </c>
      <c r="AU8" s="37"/>
      <c r="AV8" s="37"/>
      <c r="AW8" s="37"/>
      <c r="AX8" s="37"/>
      <c r="AY8" s="37"/>
      <c r="AZ8" s="37"/>
      <c r="BA8" s="37"/>
      <c r="BB8" s="57">
        <f>データ!$T$6</f>
        <v>9445.4500000000007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75.08</v>
      </c>
      <c r="J10" s="37"/>
      <c r="K10" s="37"/>
      <c r="L10" s="37"/>
      <c r="M10" s="37"/>
      <c r="N10" s="37"/>
      <c r="O10" s="67"/>
      <c r="P10" s="57">
        <f>データ!$P$6</f>
        <v>100</v>
      </c>
      <c r="Q10" s="57"/>
      <c r="R10" s="57"/>
      <c r="S10" s="57"/>
      <c r="T10" s="57"/>
      <c r="U10" s="57"/>
      <c r="V10" s="57"/>
      <c r="W10" s="68">
        <f>データ!$Q$6</f>
        <v>2723</v>
      </c>
      <c r="X10" s="68"/>
      <c r="Y10" s="68"/>
      <c r="Z10" s="68"/>
      <c r="AA10" s="68"/>
      <c r="AB10" s="68"/>
      <c r="AC10" s="68"/>
      <c r="AD10" s="2"/>
      <c r="AE10" s="2"/>
      <c r="AF10" s="2"/>
      <c r="AG10" s="2"/>
      <c r="AH10" s="2"/>
      <c r="AI10" s="2"/>
      <c r="AJ10" s="2"/>
      <c r="AK10" s="2"/>
      <c r="AL10" s="68">
        <f>データ!$U$6</f>
        <v>115739</v>
      </c>
      <c r="AM10" s="68"/>
      <c r="AN10" s="68"/>
      <c r="AO10" s="68"/>
      <c r="AP10" s="68"/>
      <c r="AQ10" s="68"/>
      <c r="AR10" s="68"/>
      <c r="AS10" s="68"/>
      <c r="AT10" s="36">
        <f>データ!$V$6</f>
        <v>12.3</v>
      </c>
      <c r="AU10" s="37"/>
      <c r="AV10" s="37"/>
      <c r="AW10" s="37"/>
      <c r="AX10" s="37"/>
      <c r="AY10" s="37"/>
      <c r="AZ10" s="37"/>
      <c r="BA10" s="37"/>
      <c r="BB10" s="57">
        <f>データ!$W$6</f>
        <v>9409.67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rs55F8PUWccuZR49BEixPsBy77lkPg4cEvyi9g7I+pxxJ5MmOtVJkpGMDYUfxC7qcE0LbN7vO7o1gxk0lPZhg==" saltValue="B7d9vc/6H4wuu2B+NIgLq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topLeftCell="DV1" workbookViewId="0">
      <selection activeCell="EH7" sqref="EH7"/>
    </sheetView>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272230</v>
      </c>
      <c r="D6" s="20">
        <f t="shared" si="3"/>
        <v>46</v>
      </c>
      <c r="E6" s="20">
        <f t="shared" si="3"/>
        <v>1</v>
      </c>
      <c r="F6" s="20">
        <f t="shared" si="3"/>
        <v>0</v>
      </c>
      <c r="G6" s="20">
        <f t="shared" si="3"/>
        <v>1</v>
      </c>
      <c r="H6" s="20" t="str">
        <f t="shared" si="3"/>
        <v>大阪府　門真市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75.08</v>
      </c>
      <c r="P6" s="21">
        <f t="shared" si="3"/>
        <v>100</v>
      </c>
      <c r="Q6" s="21">
        <f t="shared" si="3"/>
        <v>2723</v>
      </c>
      <c r="R6" s="21">
        <f t="shared" si="3"/>
        <v>116179</v>
      </c>
      <c r="S6" s="21">
        <f t="shared" si="3"/>
        <v>12.3</v>
      </c>
      <c r="T6" s="21">
        <f t="shared" si="3"/>
        <v>9445.4500000000007</v>
      </c>
      <c r="U6" s="21">
        <f t="shared" si="3"/>
        <v>115739</v>
      </c>
      <c r="V6" s="21">
        <f t="shared" si="3"/>
        <v>12.3</v>
      </c>
      <c r="W6" s="21">
        <f t="shared" si="3"/>
        <v>9409.67</v>
      </c>
      <c r="X6" s="22">
        <f>IF(X7="",NA(),X7)</f>
        <v>123.59</v>
      </c>
      <c r="Y6" s="22">
        <f t="shared" ref="Y6:AG6" si="4">IF(Y7="",NA(),Y7)</f>
        <v>110.11</v>
      </c>
      <c r="Z6" s="22">
        <f t="shared" si="4"/>
        <v>108.88</v>
      </c>
      <c r="AA6" s="22">
        <f t="shared" si="4"/>
        <v>112.59</v>
      </c>
      <c r="AB6" s="22">
        <f t="shared" si="4"/>
        <v>112.26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508.96</v>
      </c>
      <c r="AU6" s="22">
        <f t="shared" ref="AU6:BC6" si="6">IF(AU7="",NA(),AU7)</f>
        <v>471.69</v>
      </c>
      <c r="AV6" s="22">
        <f t="shared" si="6"/>
        <v>496.89</v>
      </c>
      <c r="AW6" s="22">
        <f t="shared" si="6"/>
        <v>442.28</v>
      </c>
      <c r="AX6" s="22">
        <f t="shared" si="6"/>
        <v>375.64</v>
      </c>
      <c r="AY6" s="22">
        <f t="shared" si="6"/>
        <v>360.96</v>
      </c>
      <c r="AZ6" s="22">
        <f t="shared" si="6"/>
        <v>351.29</v>
      </c>
      <c r="BA6" s="22">
        <f t="shared" si="6"/>
        <v>364.24</v>
      </c>
      <c r="BB6" s="22">
        <f t="shared" si="6"/>
        <v>369.82</v>
      </c>
      <c r="BC6" s="22">
        <f t="shared" si="6"/>
        <v>355.75</v>
      </c>
      <c r="BD6" s="21" t="str">
        <f>IF(BD7="","",IF(BD7="-","【-】","【"&amp;SUBSTITUTE(TEXT(BD7,"#,##0.00"),"-","△")&amp;"】"))</f>
        <v>【239.69】</v>
      </c>
      <c r="BE6" s="22">
        <f>IF(BE7="",NA(),BE7)</f>
        <v>151.69999999999999</v>
      </c>
      <c r="BF6" s="22">
        <f t="shared" ref="BF6:BN6" si="7">IF(BF7="",NA(),BF7)</f>
        <v>146.1</v>
      </c>
      <c r="BG6" s="22">
        <f t="shared" si="7"/>
        <v>140.18</v>
      </c>
      <c r="BH6" s="22">
        <f t="shared" si="7"/>
        <v>136.74</v>
      </c>
      <c r="BI6" s="22">
        <f t="shared" si="7"/>
        <v>140.96</v>
      </c>
      <c r="BJ6" s="22">
        <f t="shared" si="7"/>
        <v>239.18</v>
      </c>
      <c r="BK6" s="22">
        <f t="shared" si="7"/>
        <v>236.29</v>
      </c>
      <c r="BL6" s="22">
        <f t="shared" si="7"/>
        <v>238.77</v>
      </c>
      <c r="BM6" s="22">
        <f t="shared" si="7"/>
        <v>218.57</v>
      </c>
      <c r="BN6" s="22">
        <f t="shared" si="7"/>
        <v>222.45</v>
      </c>
      <c r="BO6" s="21" t="str">
        <f>IF(BO7="","",IF(BO7="-","【-】","【"&amp;SUBSTITUTE(TEXT(BO7,"#,##0.00"),"-","△")&amp;"】"))</f>
        <v>【264.86】</v>
      </c>
      <c r="BP6" s="22">
        <f>IF(BP7="",NA(),BP7)</f>
        <v>110.16</v>
      </c>
      <c r="BQ6" s="22">
        <f t="shared" ref="BQ6:BY6" si="8">IF(BQ7="",NA(),BQ7)</f>
        <v>105.56</v>
      </c>
      <c r="BR6" s="22">
        <f t="shared" si="8"/>
        <v>104.1</v>
      </c>
      <c r="BS6" s="22">
        <f t="shared" si="8"/>
        <v>107.91</v>
      </c>
      <c r="BT6" s="22">
        <f t="shared" si="8"/>
        <v>106.65</v>
      </c>
      <c r="BU6" s="22">
        <f t="shared" si="8"/>
        <v>101.89</v>
      </c>
      <c r="BV6" s="22">
        <f t="shared" si="8"/>
        <v>104.33</v>
      </c>
      <c r="BW6" s="22">
        <f t="shared" si="8"/>
        <v>98.85</v>
      </c>
      <c r="BX6" s="22">
        <f t="shared" si="8"/>
        <v>101.78</v>
      </c>
      <c r="BY6" s="22">
        <f t="shared" si="8"/>
        <v>100.33</v>
      </c>
      <c r="BZ6" s="21" t="str">
        <f>IF(BZ7="","",IF(BZ7="-","【-】","【"&amp;SUBSTITUTE(TEXT(BZ7,"#,##0.00"),"-","△")&amp;"】"))</f>
        <v>【97.59】</v>
      </c>
      <c r="CA6" s="22">
        <f>IF(CA7="",NA(),CA7)</f>
        <v>149.41</v>
      </c>
      <c r="CB6" s="22">
        <f t="shared" ref="CB6:CJ6" si="9">IF(CB7="",NA(),CB7)</f>
        <v>152.80000000000001</v>
      </c>
      <c r="CC6" s="22">
        <f t="shared" si="9"/>
        <v>156.38</v>
      </c>
      <c r="CD6" s="22">
        <f t="shared" si="9"/>
        <v>152.34</v>
      </c>
      <c r="CE6" s="22">
        <f t="shared" si="9"/>
        <v>154.56</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51.06</v>
      </c>
      <c r="CM6" s="22">
        <f t="shared" ref="CM6:CU6" si="10">IF(CM7="",NA(),CM7)</f>
        <v>49.36</v>
      </c>
      <c r="CN6" s="22">
        <f t="shared" si="10"/>
        <v>48.64</v>
      </c>
      <c r="CO6" s="22">
        <f t="shared" si="10"/>
        <v>48.28</v>
      </c>
      <c r="CP6" s="22">
        <f t="shared" si="10"/>
        <v>47.94</v>
      </c>
      <c r="CQ6" s="22">
        <f t="shared" si="10"/>
        <v>63.23</v>
      </c>
      <c r="CR6" s="22">
        <f t="shared" si="10"/>
        <v>62.59</v>
      </c>
      <c r="CS6" s="22">
        <f t="shared" si="10"/>
        <v>61.81</v>
      </c>
      <c r="CT6" s="22">
        <f t="shared" si="10"/>
        <v>62.35</v>
      </c>
      <c r="CU6" s="22">
        <f t="shared" si="10"/>
        <v>62.69</v>
      </c>
      <c r="CV6" s="21" t="str">
        <f>IF(CV7="","",IF(CV7="-","【-】","【"&amp;SUBSTITUTE(TEXT(CV7,"#,##0.00"),"-","△")&amp;"】"))</f>
        <v>【60.21】</v>
      </c>
      <c r="CW6" s="22">
        <f>IF(CW7="",NA(),CW7)</f>
        <v>95.69</v>
      </c>
      <c r="CX6" s="22">
        <f t="shared" ref="CX6:DF6" si="11">IF(CX7="",NA(),CX7)</f>
        <v>97.36</v>
      </c>
      <c r="CY6" s="22">
        <f t="shared" si="11"/>
        <v>97.16</v>
      </c>
      <c r="CZ6" s="22">
        <f t="shared" si="11"/>
        <v>97.33</v>
      </c>
      <c r="DA6" s="22">
        <f t="shared" si="11"/>
        <v>97.7</v>
      </c>
      <c r="DB6" s="22">
        <f t="shared" si="11"/>
        <v>89.35</v>
      </c>
      <c r="DC6" s="22">
        <f t="shared" si="11"/>
        <v>89.7</v>
      </c>
      <c r="DD6" s="22">
        <f t="shared" si="11"/>
        <v>89.24</v>
      </c>
      <c r="DE6" s="22">
        <f t="shared" si="11"/>
        <v>88.71</v>
      </c>
      <c r="DF6" s="22">
        <f t="shared" si="11"/>
        <v>88.32</v>
      </c>
      <c r="DG6" s="21" t="str">
        <f>IF(DG7="","",IF(DG7="-","【-】","【"&amp;SUBSTITUTE(TEXT(DG7,"#,##0.00"),"-","△")&amp;"】"))</f>
        <v>【89.21】</v>
      </c>
      <c r="DH6" s="22">
        <f>IF(DH7="",NA(),DH7)</f>
        <v>52.04</v>
      </c>
      <c r="DI6" s="22">
        <f t="shared" ref="DI6:DQ6" si="12">IF(DI7="",NA(),DI7)</f>
        <v>51.7</v>
      </c>
      <c r="DJ6" s="22">
        <f t="shared" si="12"/>
        <v>51.33</v>
      </c>
      <c r="DK6" s="22">
        <f t="shared" si="12"/>
        <v>51.43</v>
      </c>
      <c r="DL6" s="22">
        <f t="shared" si="12"/>
        <v>51.65</v>
      </c>
      <c r="DM6" s="22">
        <f t="shared" si="12"/>
        <v>49.62</v>
      </c>
      <c r="DN6" s="22">
        <f t="shared" si="12"/>
        <v>50.5</v>
      </c>
      <c r="DO6" s="22">
        <f t="shared" si="12"/>
        <v>51.28</v>
      </c>
      <c r="DP6" s="22">
        <f t="shared" si="12"/>
        <v>51.95</v>
      </c>
      <c r="DQ6" s="22">
        <f t="shared" si="12"/>
        <v>52.55</v>
      </c>
      <c r="DR6" s="21" t="str">
        <f>IF(DR7="","",IF(DR7="-","【-】","【"&amp;SUBSTITUTE(TEXT(DR7,"#,##0.00"),"-","△")&amp;"】"))</f>
        <v>【52.41】</v>
      </c>
      <c r="DS6" s="22">
        <f>IF(DS7="",NA(),DS7)</f>
        <v>52.92</v>
      </c>
      <c r="DT6" s="22">
        <f t="shared" ref="DT6:EB6" si="13">IF(DT7="",NA(),DT7)</f>
        <v>53.58</v>
      </c>
      <c r="DU6" s="22">
        <f t="shared" si="13"/>
        <v>53.14</v>
      </c>
      <c r="DV6" s="22">
        <f t="shared" si="13"/>
        <v>53.87</v>
      </c>
      <c r="DW6" s="22">
        <f t="shared" si="13"/>
        <v>54.87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1.04</v>
      </c>
      <c r="EE6" s="22">
        <f t="shared" ref="EE6:EM6" si="14">IF(EE7="",NA(),EE7)</f>
        <v>1.04</v>
      </c>
      <c r="EF6" s="22">
        <f t="shared" si="14"/>
        <v>0.82</v>
      </c>
      <c r="EG6" s="22">
        <f t="shared" si="14"/>
        <v>0.77</v>
      </c>
      <c r="EH6" s="22">
        <f t="shared" si="14"/>
        <v>0.85</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272230</v>
      </c>
      <c r="D7" s="24">
        <v>46</v>
      </c>
      <c r="E7" s="24">
        <v>1</v>
      </c>
      <c r="F7" s="24">
        <v>0</v>
      </c>
      <c r="G7" s="24">
        <v>1</v>
      </c>
      <c r="H7" s="24" t="s">
        <v>93</v>
      </c>
      <c r="I7" s="24" t="s">
        <v>94</v>
      </c>
      <c r="J7" s="24" t="s">
        <v>95</v>
      </c>
      <c r="K7" s="24" t="s">
        <v>96</v>
      </c>
      <c r="L7" s="24" t="s">
        <v>97</v>
      </c>
      <c r="M7" s="24" t="s">
        <v>98</v>
      </c>
      <c r="N7" s="25" t="s">
        <v>99</v>
      </c>
      <c r="O7" s="25">
        <v>75.08</v>
      </c>
      <c r="P7" s="25">
        <v>100</v>
      </c>
      <c r="Q7" s="25">
        <v>2723</v>
      </c>
      <c r="R7" s="25">
        <v>116179</v>
      </c>
      <c r="S7" s="25">
        <v>12.3</v>
      </c>
      <c r="T7" s="25">
        <v>9445.4500000000007</v>
      </c>
      <c r="U7" s="25">
        <v>115739</v>
      </c>
      <c r="V7" s="25">
        <v>12.3</v>
      </c>
      <c r="W7" s="25">
        <v>9409.67</v>
      </c>
      <c r="X7" s="25">
        <v>123.59</v>
      </c>
      <c r="Y7" s="25">
        <v>110.11</v>
      </c>
      <c r="Z7" s="25">
        <v>108.88</v>
      </c>
      <c r="AA7" s="25">
        <v>112.59</v>
      </c>
      <c r="AB7" s="25">
        <v>112.26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508.96</v>
      </c>
      <c r="AU7" s="25">
        <v>471.69</v>
      </c>
      <c r="AV7" s="25">
        <v>496.89</v>
      </c>
      <c r="AW7" s="25">
        <v>442.28</v>
      </c>
      <c r="AX7" s="25">
        <v>375.64</v>
      </c>
      <c r="AY7" s="25">
        <v>360.96</v>
      </c>
      <c r="AZ7" s="25">
        <v>351.29</v>
      </c>
      <c r="BA7" s="25">
        <v>364.24</v>
      </c>
      <c r="BB7" s="25">
        <v>369.82</v>
      </c>
      <c r="BC7" s="25">
        <v>355.75</v>
      </c>
      <c r="BD7" s="25">
        <v>239.69</v>
      </c>
      <c r="BE7" s="25">
        <v>151.69999999999999</v>
      </c>
      <c r="BF7" s="25">
        <v>146.1</v>
      </c>
      <c r="BG7" s="25">
        <v>140.18</v>
      </c>
      <c r="BH7" s="25">
        <v>136.74</v>
      </c>
      <c r="BI7" s="25">
        <v>140.96</v>
      </c>
      <c r="BJ7" s="25">
        <v>239.18</v>
      </c>
      <c r="BK7" s="25">
        <v>236.29</v>
      </c>
      <c r="BL7" s="25">
        <v>238.77</v>
      </c>
      <c r="BM7" s="25">
        <v>218.57</v>
      </c>
      <c r="BN7" s="25">
        <v>222.45</v>
      </c>
      <c r="BO7" s="25">
        <v>264.86</v>
      </c>
      <c r="BP7" s="25">
        <v>110.16</v>
      </c>
      <c r="BQ7" s="25">
        <v>105.56</v>
      </c>
      <c r="BR7" s="25">
        <v>104.1</v>
      </c>
      <c r="BS7" s="25">
        <v>107.91</v>
      </c>
      <c r="BT7" s="25">
        <v>106.65</v>
      </c>
      <c r="BU7" s="25">
        <v>101.89</v>
      </c>
      <c r="BV7" s="25">
        <v>104.33</v>
      </c>
      <c r="BW7" s="25">
        <v>98.85</v>
      </c>
      <c r="BX7" s="25">
        <v>101.78</v>
      </c>
      <c r="BY7" s="25">
        <v>100.33</v>
      </c>
      <c r="BZ7" s="25">
        <v>97.59</v>
      </c>
      <c r="CA7" s="25">
        <v>149.41</v>
      </c>
      <c r="CB7" s="25">
        <v>152.80000000000001</v>
      </c>
      <c r="CC7" s="25">
        <v>156.38</v>
      </c>
      <c r="CD7" s="25">
        <v>152.34</v>
      </c>
      <c r="CE7" s="25">
        <v>154.56</v>
      </c>
      <c r="CF7" s="25">
        <v>156.32</v>
      </c>
      <c r="CG7" s="25">
        <v>157.4</v>
      </c>
      <c r="CH7" s="25">
        <v>162.61000000000001</v>
      </c>
      <c r="CI7" s="25">
        <v>163.94</v>
      </c>
      <c r="CJ7" s="25">
        <v>169.31</v>
      </c>
      <c r="CK7" s="25">
        <v>181.66</v>
      </c>
      <c r="CL7" s="25">
        <v>51.06</v>
      </c>
      <c r="CM7" s="25">
        <v>49.36</v>
      </c>
      <c r="CN7" s="25">
        <v>48.64</v>
      </c>
      <c r="CO7" s="25">
        <v>48.28</v>
      </c>
      <c r="CP7" s="25">
        <v>47.94</v>
      </c>
      <c r="CQ7" s="25">
        <v>63.23</v>
      </c>
      <c r="CR7" s="25">
        <v>62.59</v>
      </c>
      <c r="CS7" s="25">
        <v>61.81</v>
      </c>
      <c r="CT7" s="25">
        <v>62.35</v>
      </c>
      <c r="CU7" s="25">
        <v>62.69</v>
      </c>
      <c r="CV7" s="25">
        <v>60.21</v>
      </c>
      <c r="CW7" s="25">
        <v>95.69</v>
      </c>
      <c r="CX7" s="25">
        <v>97.36</v>
      </c>
      <c r="CY7" s="25">
        <v>97.16</v>
      </c>
      <c r="CZ7" s="25">
        <v>97.33</v>
      </c>
      <c r="DA7" s="25">
        <v>97.7</v>
      </c>
      <c r="DB7" s="25">
        <v>89.35</v>
      </c>
      <c r="DC7" s="25">
        <v>89.7</v>
      </c>
      <c r="DD7" s="25">
        <v>89.24</v>
      </c>
      <c r="DE7" s="25">
        <v>88.71</v>
      </c>
      <c r="DF7" s="25">
        <v>88.32</v>
      </c>
      <c r="DG7" s="25">
        <v>89.21</v>
      </c>
      <c r="DH7" s="25">
        <v>52.04</v>
      </c>
      <c r="DI7" s="25">
        <v>51.7</v>
      </c>
      <c r="DJ7" s="25">
        <v>51.33</v>
      </c>
      <c r="DK7" s="25">
        <v>51.43</v>
      </c>
      <c r="DL7" s="25">
        <v>51.65</v>
      </c>
      <c r="DM7" s="25">
        <v>49.62</v>
      </c>
      <c r="DN7" s="25">
        <v>50.5</v>
      </c>
      <c r="DO7" s="25">
        <v>51.28</v>
      </c>
      <c r="DP7" s="25">
        <v>51.95</v>
      </c>
      <c r="DQ7" s="25">
        <v>52.55</v>
      </c>
      <c r="DR7" s="25">
        <v>52.41</v>
      </c>
      <c r="DS7" s="25">
        <v>52.92</v>
      </c>
      <c r="DT7" s="25">
        <v>53.58</v>
      </c>
      <c r="DU7" s="25">
        <v>53.14</v>
      </c>
      <c r="DV7" s="25">
        <v>53.87</v>
      </c>
      <c r="DW7" s="25">
        <v>54.87</v>
      </c>
      <c r="DX7" s="25">
        <v>19.510000000000002</v>
      </c>
      <c r="DY7" s="25">
        <v>21.19</v>
      </c>
      <c r="DZ7" s="25">
        <v>22.64</v>
      </c>
      <c r="EA7" s="25">
        <v>24.49</v>
      </c>
      <c r="EB7" s="25">
        <v>25.85</v>
      </c>
      <c r="EC7" s="25">
        <v>26.78</v>
      </c>
      <c r="ED7" s="25">
        <v>1.04</v>
      </c>
      <c r="EE7" s="25">
        <v>1.04</v>
      </c>
      <c r="EF7" s="25">
        <v>0.82</v>
      </c>
      <c r="EG7" s="25">
        <v>0.77</v>
      </c>
      <c r="EH7" s="25">
        <v>0.85</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B3D7125-6FC3-4E83-A0D8-1CDE00975ADA}">
  <ds:schemaRefs>
    <ds:schemaRef ds:uri="http://schemas.microsoft.com/sharepoint/v3/contenttype/forms"/>
  </ds:schemaRefs>
</ds:datastoreItem>
</file>

<file path=customXml/itemProps2.xml><?xml version="1.0" encoding="utf-8"?>
<ds:datastoreItem xmlns:ds="http://schemas.openxmlformats.org/officeDocument/2006/customXml" ds:itemID="{CBAA9B5B-DCD5-489F-85B2-AA97497C4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536F21-3310-416A-84B7-B176A9940709}">
  <ds:schemaRefs>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purl.org/dc/elements/1.1/"/>
    <ds:schemaRef ds:uri="fd32c9f7-8932-4d07-b49b-91c8a1e26893"/>
    <ds:schemaRef ds:uri="http://schemas.microsoft.com/office/2006/documentManagement/types"/>
    <ds:schemaRef ds:uri="http://schemas.openxmlformats.org/package/2006/metadata/core-properties"/>
    <ds:schemaRef ds:uri="96f7774a-1fa4-49d3-a956-75b9c85e9b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sui01</dc:creator>
  <cp:lastModifiedBy>03895-t</cp:lastModifiedBy>
  <cp:lastPrinted>2026-03-09T05:25:35Z</cp:lastPrinted>
  <dcterms:created xsi:type="dcterms:W3CDTF">2026-02-16T01:19:56Z</dcterms:created>
  <dcterms:modified xsi:type="dcterms:W3CDTF">2026-03-09T06:59:13Z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