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35CC57E-26F2-45A6-8DC3-096E0D1EB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-1" sheetId="8" r:id="rId1"/>
    <sheet name="2-2" sheetId="12" r:id="rId2"/>
    <sheet name="2-3" sheetId="5" r:id="rId3"/>
    <sheet name="2-4" sheetId="6" r:id="rId4"/>
    <sheet name="2-5" sheetId="4" r:id="rId5"/>
    <sheet name="2-6" sheetId="18" r:id="rId6"/>
    <sheet name="2-7" sheetId="15" r:id="rId7"/>
  </sheets>
  <definedNames>
    <definedName name="_Fill" localSheetId="5" hidden="1">#REF!</definedName>
    <definedName name="_Fill" hidden="1">#REF!</definedName>
    <definedName name="_xlnm._FilterDatabase" localSheetId="6" hidden="1">'2-7'!$A$4:$H$15</definedName>
    <definedName name="_Key1" localSheetId="5" hidden="1">#REF!</definedName>
    <definedName name="_Key1" hidden="1">#REF!</definedName>
    <definedName name="_Order1" hidden="1">1</definedName>
    <definedName name="_Sort" localSheetId="5" hidden="1">#REF!</definedName>
    <definedName name="_Sort" hidden="1">#REF!</definedName>
    <definedName name="_xlnm.Print_Area" localSheetId="2">'2-3'!$A$1:$T$67</definedName>
    <definedName name="_xlnm.Print_Area" localSheetId="3">'2-4'!$A$1:$R$43</definedName>
    <definedName name="_xlnm.Print_Area" localSheetId="5">'2-6'!$A$1:$J$49</definedName>
    <definedName name="WK_人口計" localSheetId="5">#REF!</definedName>
    <definedName name="WK_人口計">#REF!</definedName>
    <definedName name="WK_人口女" localSheetId="5">#REF!</definedName>
    <definedName name="WK_人口女">#REF!</definedName>
    <definedName name="WK_人口男" localSheetId="5">#REF!</definedName>
    <definedName name="WK_人口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18" l="1"/>
  <c r="I46" i="18"/>
  <c r="H46" i="18" s="1"/>
  <c r="E46" i="18"/>
  <c r="B46" i="18"/>
  <c r="D45" i="18"/>
  <c r="C45" i="18"/>
  <c r="J44" i="18"/>
  <c r="I44" i="18"/>
  <c r="H44" i="18" s="1"/>
  <c r="E44" i="18"/>
  <c r="B44" i="18"/>
  <c r="F43" i="18"/>
  <c r="J42" i="18"/>
  <c r="I42" i="18"/>
  <c r="H42" i="18"/>
  <c r="E42" i="18"/>
  <c r="B42" i="18"/>
  <c r="J40" i="18"/>
  <c r="I40" i="18"/>
  <c r="H40" i="18" s="1"/>
  <c r="E40" i="18"/>
  <c r="B40" i="18"/>
  <c r="D39" i="18"/>
  <c r="J38" i="18"/>
  <c r="I38" i="18"/>
  <c r="H38" i="18"/>
  <c r="E38" i="18"/>
  <c r="B38" i="18"/>
  <c r="J36" i="18"/>
  <c r="I36" i="18"/>
  <c r="H36" i="18"/>
  <c r="E36" i="18"/>
  <c r="B36" i="18"/>
  <c r="C35" i="18"/>
  <c r="J34" i="18"/>
  <c r="I34" i="18"/>
  <c r="H34" i="18" s="1"/>
  <c r="E34" i="18"/>
  <c r="B34" i="18"/>
  <c r="F33" i="18"/>
  <c r="J32" i="18"/>
  <c r="I32" i="18"/>
  <c r="H32" i="18"/>
  <c r="E32" i="18"/>
  <c r="B32" i="18"/>
  <c r="J30" i="18"/>
  <c r="I30" i="18"/>
  <c r="H30" i="18" s="1"/>
  <c r="E30" i="18"/>
  <c r="B30" i="18"/>
  <c r="D29" i="18"/>
  <c r="C29" i="18"/>
  <c r="J28" i="18"/>
  <c r="I28" i="18"/>
  <c r="H28" i="18" s="1"/>
  <c r="E28" i="18"/>
  <c r="B28" i="18"/>
  <c r="F27" i="18"/>
  <c r="J26" i="18"/>
  <c r="I26" i="18"/>
  <c r="H26" i="18"/>
  <c r="E26" i="18"/>
  <c r="B26" i="18"/>
  <c r="J24" i="18"/>
  <c r="I24" i="18"/>
  <c r="H24" i="18" s="1"/>
  <c r="E24" i="18"/>
  <c r="B24" i="18"/>
  <c r="D23" i="18"/>
  <c r="J22" i="18"/>
  <c r="I22" i="18"/>
  <c r="H22" i="18"/>
  <c r="E22" i="18"/>
  <c r="B22" i="18"/>
  <c r="J20" i="18"/>
  <c r="I20" i="18"/>
  <c r="H20" i="18"/>
  <c r="E20" i="18"/>
  <c r="B20" i="18"/>
  <c r="C19" i="18"/>
  <c r="J18" i="18"/>
  <c r="I18" i="18"/>
  <c r="H18" i="18"/>
  <c r="E18" i="18"/>
  <c r="B18" i="18"/>
  <c r="F17" i="18"/>
  <c r="J16" i="18"/>
  <c r="I16" i="18"/>
  <c r="H16" i="18"/>
  <c r="E16" i="18"/>
  <c r="B16" i="18"/>
  <c r="J14" i="18"/>
  <c r="I14" i="18"/>
  <c r="H14" i="18" s="1"/>
  <c r="E14" i="18"/>
  <c r="B14" i="18"/>
  <c r="D13" i="18"/>
  <c r="C13" i="18"/>
  <c r="J12" i="18"/>
  <c r="I12" i="18"/>
  <c r="H12" i="18" s="1"/>
  <c r="E12" i="18"/>
  <c r="B12" i="18"/>
  <c r="F11" i="18"/>
  <c r="J10" i="18"/>
  <c r="I10" i="18"/>
  <c r="H10" i="18"/>
  <c r="E10" i="18"/>
  <c r="B10" i="18"/>
  <c r="C9" i="18"/>
  <c r="J8" i="18"/>
  <c r="J7" i="18" s="1"/>
  <c r="I8" i="18"/>
  <c r="H8" i="18" s="1"/>
  <c r="E8" i="18"/>
  <c r="B8" i="18"/>
  <c r="G7" i="18"/>
  <c r="G47" i="18" s="1"/>
  <c r="F7" i="18"/>
  <c r="F37" i="18" s="1"/>
  <c r="D7" i="18"/>
  <c r="D33" i="18" s="1"/>
  <c r="C7" i="18"/>
  <c r="C39" i="18" s="1"/>
  <c r="E11" i="18" l="1"/>
  <c r="B29" i="18"/>
  <c r="E25" i="18"/>
  <c r="E31" i="18"/>
  <c r="B33" i="18"/>
  <c r="B39" i="18"/>
  <c r="G37" i="18"/>
  <c r="D19" i="18"/>
  <c r="F23" i="18"/>
  <c r="C25" i="18"/>
  <c r="G33" i="18"/>
  <c r="D35" i="18"/>
  <c r="F39" i="18"/>
  <c r="C41" i="18"/>
  <c r="G21" i="18"/>
  <c r="B7" i="18"/>
  <c r="D9" i="18"/>
  <c r="F13" i="18"/>
  <c r="C15" i="18"/>
  <c r="G23" i="18"/>
  <c r="D25" i="18"/>
  <c r="F29" i="18"/>
  <c r="C31" i="18"/>
  <c r="G39" i="18"/>
  <c r="D41" i="18"/>
  <c r="F45" i="18"/>
  <c r="C47" i="18"/>
  <c r="G43" i="18"/>
  <c r="G13" i="18"/>
  <c r="D15" i="18"/>
  <c r="F19" i="18"/>
  <c r="C21" i="18"/>
  <c r="G29" i="18"/>
  <c r="D31" i="18"/>
  <c r="F35" i="18"/>
  <c r="C37" i="18"/>
  <c r="G45" i="18"/>
  <c r="D47" i="18"/>
  <c r="G27" i="18"/>
  <c r="F9" i="18"/>
  <c r="C11" i="18"/>
  <c r="G19" i="18"/>
  <c r="D21" i="18"/>
  <c r="F25" i="18"/>
  <c r="C27" i="18"/>
  <c r="G35" i="18"/>
  <c r="D37" i="18"/>
  <c r="F41" i="18"/>
  <c r="C43" i="18"/>
  <c r="G11" i="18"/>
  <c r="I7" i="18"/>
  <c r="H7" i="18" s="1"/>
  <c r="G17" i="18"/>
  <c r="E7" i="18"/>
  <c r="E27" i="18" s="1"/>
  <c r="G9" i="18"/>
  <c r="D11" i="18"/>
  <c r="F15" i="18"/>
  <c r="C17" i="18"/>
  <c r="G25" i="18"/>
  <c r="D27" i="18"/>
  <c r="F31" i="18"/>
  <c r="C33" i="18"/>
  <c r="G41" i="18"/>
  <c r="D43" i="18"/>
  <c r="F47" i="18"/>
  <c r="G15" i="18"/>
  <c r="D17" i="18"/>
  <c r="F21" i="18"/>
  <c r="C23" i="18"/>
  <c r="G31" i="18"/>
  <c r="B35" i="18" l="1"/>
  <c r="B19" i="18"/>
  <c r="B37" i="18"/>
  <c r="B21" i="18"/>
  <c r="B25" i="18"/>
  <c r="B47" i="18"/>
  <c r="B31" i="18"/>
  <c r="B15" i="18"/>
  <c r="B41" i="18"/>
  <c r="B9" i="18"/>
  <c r="B27" i="18"/>
  <c r="B23" i="18"/>
  <c r="B11" i="18"/>
  <c r="B43" i="18"/>
  <c r="E33" i="18"/>
  <c r="E17" i="18"/>
  <c r="E15" i="18"/>
  <c r="E23" i="18"/>
  <c r="E35" i="18"/>
  <c r="E19" i="18"/>
  <c r="E45" i="18"/>
  <c r="E29" i="18"/>
  <c r="E13" i="18"/>
  <c r="E39" i="18"/>
  <c r="E9" i="18"/>
  <c r="E21" i="18"/>
  <c r="E37" i="18"/>
  <c r="B17" i="18"/>
  <c r="E47" i="18"/>
  <c r="E43" i="18"/>
  <c r="B45" i="18"/>
  <c r="E41" i="18"/>
  <c r="B13" i="18"/>
  <c r="Y7" i="4" l="1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179" i="4"/>
  <c r="D177" i="4"/>
  <c r="D175" i="4"/>
  <c r="D173" i="4"/>
  <c r="D171" i="4"/>
  <c r="D169" i="4"/>
  <c r="D167" i="4"/>
  <c r="D165" i="4"/>
  <c r="D163" i="4"/>
  <c r="D161" i="4"/>
  <c r="D159" i="4"/>
  <c r="D157" i="4"/>
  <c r="D155" i="4"/>
  <c r="D153" i="4"/>
  <c r="D150" i="4"/>
  <c r="D148" i="4"/>
  <c r="D146" i="4"/>
  <c r="D144" i="4"/>
  <c r="D142" i="4"/>
  <c r="D140" i="4"/>
  <c r="D138" i="4"/>
  <c r="D136" i="4"/>
  <c r="D134" i="4"/>
  <c r="D132" i="4"/>
  <c r="D130" i="4"/>
  <c r="D128" i="4"/>
  <c r="D126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5" i="4"/>
  <c r="D106" i="4"/>
  <c r="D104" i="4"/>
  <c r="D101" i="4"/>
  <c r="D99" i="4"/>
  <c r="D97" i="4"/>
  <c r="D95" i="4"/>
  <c r="D93" i="4"/>
  <c r="D91" i="4"/>
  <c r="D89" i="4"/>
  <c r="D87" i="4"/>
  <c r="D85" i="4"/>
  <c r="D83" i="4"/>
  <c r="D81" i="4"/>
  <c r="D79" i="4"/>
  <c r="D77" i="4"/>
  <c r="D75" i="4"/>
  <c r="D73" i="4"/>
  <c r="D71" i="4"/>
  <c r="D69" i="4"/>
  <c r="D67" i="4"/>
  <c r="D65" i="4"/>
  <c r="D55" i="4"/>
  <c r="D64" i="4"/>
  <c r="D63" i="4"/>
  <c r="D62" i="4"/>
  <c r="D61" i="4"/>
  <c r="D60" i="4"/>
  <c r="D59" i="4"/>
  <c r="D58" i="4"/>
  <c r="D57" i="4"/>
  <c r="D56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4" i="4"/>
  <c r="D35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0" i="4"/>
  <c r="D11" i="4"/>
  <c r="D9" i="4"/>
  <c r="D8" i="4"/>
  <c r="C6" i="4"/>
  <c r="D6" i="4" l="1"/>
  <c r="B46" i="5" l="1"/>
  <c r="P43" i="8" l="1"/>
  <c r="O49" i="5" l="1"/>
  <c r="P49" i="5" s="1"/>
  <c r="O48" i="5"/>
  <c r="P48" i="5" s="1"/>
  <c r="O47" i="5"/>
  <c r="P47" i="5" s="1"/>
  <c r="O46" i="5"/>
  <c r="L49" i="5"/>
  <c r="L48" i="5"/>
  <c r="L47" i="5"/>
  <c r="L46" i="5"/>
  <c r="I49" i="5"/>
  <c r="I48" i="5"/>
  <c r="I47" i="5"/>
  <c r="I46" i="5"/>
  <c r="H49" i="5"/>
  <c r="H48" i="5"/>
  <c r="H47" i="5"/>
  <c r="H46" i="5"/>
  <c r="E49" i="5"/>
  <c r="E48" i="5"/>
  <c r="E47" i="5"/>
  <c r="E46" i="5"/>
  <c r="B49" i="5"/>
  <c r="B48" i="5"/>
  <c r="B47" i="5"/>
  <c r="P46" i="5" l="1"/>
  <c r="T37" i="8"/>
  <c r="T38" i="8"/>
  <c r="T39" i="8"/>
  <c r="T43" i="8"/>
  <c r="U43" i="8" l="1"/>
  <c r="S43" i="8"/>
  <c r="P24" i="6" l="1"/>
  <c r="P23" i="6"/>
  <c r="P22" i="6"/>
  <c r="P21" i="6"/>
  <c r="P20" i="6"/>
  <c r="P19" i="6"/>
  <c r="P17" i="6"/>
  <c r="P16" i="6"/>
  <c r="P15" i="6"/>
  <c r="P14" i="6"/>
  <c r="P13" i="6"/>
  <c r="P11" i="6"/>
  <c r="P10" i="6"/>
  <c r="P9" i="6"/>
  <c r="P8" i="6"/>
  <c r="P7" i="6"/>
  <c r="L40" i="6"/>
  <c r="L39" i="6"/>
  <c r="L38" i="6"/>
  <c r="L37" i="6"/>
  <c r="L35" i="6"/>
  <c r="L34" i="6"/>
  <c r="L33" i="6"/>
  <c r="L32" i="6"/>
  <c r="L31" i="6"/>
  <c r="L29" i="6"/>
  <c r="L28" i="6"/>
  <c r="L27" i="6"/>
  <c r="L26" i="6"/>
  <c r="L25" i="6"/>
  <c r="L23" i="6"/>
  <c r="L22" i="6"/>
  <c r="L21" i="6"/>
  <c r="L20" i="6"/>
  <c r="L19" i="6"/>
  <c r="L17" i="6"/>
  <c r="L16" i="6"/>
  <c r="L15" i="6"/>
  <c r="L14" i="6"/>
  <c r="L13" i="6"/>
  <c r="L11" i="6"/>
  <c r="L10" i="6"/>
  <c r="L9" i="6"/>
  <c r="L8" i="6"/>
  <c r="L7" i="6"/>
  <c r="G11" i="6"/>
  <c r="G10" i="6"/>
  <c r="G9" i="6"/>
  <c r="G8" i="6"/>
  <c r="G7" i="6"/>
  <c r="G17" i="6"/>
  <c r="G16" i="6"/>
  <c r="G15" i="6"/>
  <c r="G14" i="6"/>
  <c r="G13" i="6"/>
  <c r="G23" i="6"/>
  <c r="G22" i="6"/>
  <c r="G21" i="6"/>
  <c r="G20" i="6"/>
  <c r="G19" i="6"/>
  <c r="G29" i="6"/>
  <c r="G28" i="6"/>
  <c r="G27" i="6"/>
  <c r="G26" i="6"/>
  <c r="G25" i="6"/>
  <c r="G35" i="6"/>
  <c r="G34" i="6"/>
  <c r="G33" i="6"/>
  <c r="G32" i="6"/>
  <c r="G31" i="6"/>
  <c r="G40" i="6"/>
  <c r="G39" i="6"/>
  <c r="G38" i="6"/>
  <c r="G37" i="6"/>
  <c r="C40" i="6"/>
  <c r="C39" i="6"/>
  <c r="C38" i="6"/>
  <c r="C37" i="6"/>
  <c r="C35" i="6"/>
  <c r="C34" i="6"/>
  <c r="C33" i="6"/>
  <c r="C32" i="6"/>
  <c r="C31" i="6"/>
  <c r="L41" i="6"/>
  <c r="G41" i="6"/>
  <c r="C41" i="6"/>
  <c r="C29" i="6"/>
  <c r="C28" i="6"/>
  <c r="C27" i="6"/>
  <c r="C26" i="6"/>
  <c r="C25" i="6"/>
  <c r="C23" i="6"/>
  <c r="C22" i="6"/>
  <c r="C21" i="6"/>
  <c r="C20" i="6"/>
  <c r="C19" i="6"/>
  <c r="C14" i="6"/>
  <c r="C15" i="6"/>
  <c r="C16" i="6"/>
  <c r="C17" i="6"/>
  <c r="C13" i="6"/>
  <c r="C8" i="6"/>
  <c r="C9" i="6"/>
  <c r="C10" i="6"/>
  <c r="C11" i="6"/>
  <c r="C7" i="6"/>
  <c r="K25" i="12" l="1"/>
  <c r="K24" i="12"/>
  <c r="K17" i="12" l="1"/>
  <c r="K16" i="12" l="1"/>
  <c r="K18" i="12"/>
  <c r="K19" i="12"/>
  <c r="K20" i="12"/>
  <c r="K21" i="12"/>
  <c r="K22" i="12"/>
  <c r="K23" i="12"/>
  <c r="K26" i="12"/>
  <c r="L53" i="5"/>
  <c r="L54" i="5"/>
  <c r="L55" i="5"/>
  <c r="L56" i="5"/>
  <c r="L57" i="5"/>
  <c r="L58" i="5"/>
  <c r="L59" i="5"/>
  <c r="L60" i="5"/>
  <c r="L61" i="5"/>
  <c r="L62" i="5"/>
  <c r="L63" i="5"/>
  <c r="L52" i="5"/>
  <c r="I53" i="5"/>
  <c r="I54" i="5"/>
  <c r="O54" i="5" s="1"/>
  <c r="I55" i="5"/>
  <c r="I56" i="5"/>
  <c r="O56" i="5" s="1"/>
  <c r="I57" i="5"/>
  <c r="O57" i="5" s="1"/>
  <c r="I58" i="5"/>
  <c r="I59" i="5"/>
  <c r="O59" i="5" s="1"/>
  <c r="I60" i="5"/>
  <c r="I61" i="5"/>
  <c r="O61" i="5" s="1"/>
  <c r="I62" i="5"/>
  <c r="O62" i="5" s="1"/>
  <c r="I63" i="5"/>
  <c r="I52" i="5"/>
  <c r="O52" i="5" s="1"/>
  <c r="E53" i="5"/>
  <c r="E54" i="5"/>
  <c r="E55" i="5"/>
  <c r="E56" i="5"/>
  <c r="E57" i="5"/>
  <c r="E58" i="5"/>
  <c r="E59" i="5"/>
  <c r="E60" i="5"/>
  <c r="E61" i="5"/>
  <c r="E62" i="5"/>
  <c r="E63" i="5"/>
  <c r="E52" i="5"/>
  <c r="B53" i="5"/>
  <c r="B54" i="5"/>
  <c r="B55" i="5"/>
  <c r="H55" i="5" s="1"/>
  <c r="B56" i="5"/>
  <c r="H56" i="5" s="1"/>
  <c r="B57" i="5"/>
  <c r="B58" i="5"/>
  <c r="B59" i="5"/>
  <c r="B60" i="5"/>
  <c r="B61" i="5"/>
  <c r="B62" i="5"/>
  <c r="H62" i="5" s="1"/>
  <c r="B63" i="5"/>
  <c r="B52" i="5"/>
  <c r="H52" i="5" s="1"/>
  <c r="O55" i="5" l="1"/>
  <c r="H60" i="5"/>
  <c r="H59" i="5"/>
  <c r="H61" i="5"/>
  <c r="H53" i="5"/>
  <c r="O60" i="5"/>
  <c r="P60" i="5" s="1"/>
  <c r="P55" i="5"/>
  <c r="P62" i="5"/>
  <c r="H63" i="5"/>
  <c r="O63" i="5"/>
  <c r="P61" i="5"/>
  <c r="H58" i="5"/>
  <c r="H54" i="5"/>
  <c r="P54" i="5" s="1"/>
  <c r="P59" i="5"/>
  <c r="O58" i="5"/>
  <c r="H57" i="5"/>
  <c r="P57" i="5" s="1"/>
  <c r="O53" i="5"/>
  <c r="P53" i="5" s="1"/>
  <c r="P52" i="5"/>
  <c r="P56" i="5"/>
  <c r="G16" i="12"/>
  <c r="G17" i="12"/>
  <c r="E17" i="12" s="1"/>
  <c r="G18" i="12"/>
  <c r="E18" i="12" s="1"/>
  <c r="G19" i="12"/>
  <c r="E19" i="12" s="1"/>
  <c r="G20" i="12"/>
  <c r="E20" i="12" s="1"/>
  <c r="G21" i="12"/>
  <c r="E21" i="12" s="1"/>
  <c r="G22" i="12"/>
  <c r="E22" i="12" s="1"/>
  <c r="G23" i="12"/>
  <c r="E23" i="12" s="1"/>
  <c r="G24" i="12"/>
  <c r="E24" i="12" s="1"/>
  <c r="G25" i="12"/>
  <c r="E25" i="12" s="1"/>
  <c r="G26" i="12"/>
  <c r="E26" i="12" s="1"/>
  <c r="D16" i="12"/>
  <c r="E16" i="12"/>
  <c r="D17" i="12"/>
  <c r="D18" i="12"/>
  <c r="D19" i="12"/>
  <c r="D20" i="12"/>
  <c r="D21" i="12"/>
  <c r="D22" i="12"/>
  <c r="D23" i="12"/>
  <c r="D24" i="12"/>
  <c r="D25" i="12"/>
  <c r="D26" i="12"/>
  <c r="D15" i="12"/>
  <c r="K15" i="12"/>
  <c r="G15" i="12"/>
  <c r="P58" i="5" l="1"/>
  <c r="P63" i="5"/>
  <c r="E15" i="12"/>
  <c r="D180" i="4"/>
  <c r="D178" i="4"/>
  <c r="D176" i="4"/>
  <c r="D174" i="4"/>
  <c r="D172" i="4"/>
  <c r="D170" i="4"/>
  <c r="D168" i="4"/>
  <c r="D166" i="4"/>
  <c r="D164" i="4"/>
  <c r="D162" i="4"/>
  <c r="D160" i="4"/>
  <c r="D158" i="4"/>
  <c r="D156" i="4"/>
  <c r="D154" i="4"/>
  <c r="D151" i="4"/>
  <c r="D149" i="4"/>
  <c r="D147" i="4"/>
  <c r="D145" i="4"/>
  <c r="D143" i="4"/>
  <c r="D141" i="4"/>
  <c r="D139" i="4"/>
  <c r="D137" i="4"/>
  <c r="D135" i="4"/>
  <c r="D133" i="4"/>
  <c r="D131" i="4"/>
  <c r="D129" i="4"/>
  <c r="D127" i="4"/>
  <c r="D125" i="4"/>
  <c r="D107" i="4"/>
  <c r="D102" i="4"/>
  <c r="D100" i="4"/>
  <c r="D98" i="4"/>
  <c r="D96" i="4"/>
  <c r="D94" i="4"/>
  <c r="D92" i="4"/>
  <c r="D90" i="4"/>
  <c r="D88" i="4"/>
  <c r="D86" i="4"/>
  <c r="D84" i="4"/>
  <c r="D82" i="4"/>
  <c r="D80" i="4"/>
  <c r="D78" i="4"/>
  <c r="D76" i="4"/>
  <c r="D74" i="4"/>
  <c r="D72" i="4"/>
  <c r="D70" i="4"/>
  <c r="D68" i="4"/>
  <c r="D66" i="4"/>
  <c r="D7" i="4" l="1"/>
  <c r="G5" i="15"/>
  <c r="C13" i="12" l="1"/>
  <c r="B13" i="12"/>
  <c r="F13" i="12" l="1"/>
  <c r="G13" i="12"/>
  <c r="H13" i="12"/>
  <c r="I13" i="12"/>
  <c r="J13" i="12"/>
  <c r="K13" i="12"/>
  <c r="L13" i="12"/>
  <c r="M13" i="12"/>
  <c r="N13" i="12"/>
  <c r="E13" i="12"/>
  <c r="D13" i="12"/>
  <c r="S39" i="8" l="1"/>
  <c r="S38" i="8" l="1"/>
  <c r="R18" i="6" l="1"/>
  <c r="Q18" i="6"/>
  <c r="R12" i="6"/>
  <c r="Q12" i="6"/>
  <c r="P12" i="6" s="1"/>
  <c r="R6" i="6"/>
  <c r="Q6" i="6"/>
  <c r="N36" i="6"/>
  <c r="M36" i="6"/>
  <c r="L36" i="6" s="1"/>
  <c r="N30" i="6"/>
  <c r="M30" i="6"/>
  <c r="L30" i="6" s="1"/>
  <c r="N24" i="6"/>
  <c r="M24" i="6"/>
  <c r="L24" i="6" s="1"/>
  <c r="N18" i="6"/>
  <c r="M18" i="6"/>
  <c r="N12" i="6"/>
  <c r="M12" i="6"/>
  <c r="L12" i="6" s="1"/>
  <c r="N6" i="6"/>
  <c r="M6" i="6"/>
  <c r="L6" i="6" s="1"/>
  <c r="I36" i="6"/>
  <c r="H36" i="6"/>
  <c r="I30" i="6"/>
  <c r="H30" i="6"/>
  <c r="I24" i="6"/>
  <c r="H24" i="6"/>
  <c r="I18" i="6"/>
  <c r="H18" i="6"/>
  <c r="I12" i="6"/>
  <c r="H12" i="6"/>
  <c r="I6" i="6"/>
  <c r="H6" i="6"/>
  <c r="E36" i="6"/>
  <c r="D36" i="6"/>
  <c r="C36" i="6" s="1"/>
  <c r="E30" i="6"/>
  <c r="D30" i="6"/>
  <c r="C30" i="6" s="1"/>
  <c r="E24" i="6"/>
  <c r="D24" i="6"/>
  <c r="C24" i="6" s="1"/>
  <c r="E18" i="6"/>
  <c r="D18" i="6"/>
  <c r="E12" i="6"/>
  <c r="D12" i="6"/>
  <c r="C12" i="6" s="1"/>
  <c r="E6" i="6"/>
  <c r="D6" i="6"/>
  <c r="G12" i="6" l="1"/>
  <c r="G24" i="6"/>
  <c r="G6" i="6"/>
  <c r="G18" i="6"/>
  <c r="Q28" i="6"/>
  <c r="G36" i="6"/>
  <c r="P18" i="6"/>
  <c r="G30" i="6"/>
  <c r="P6" i="6"/>
  <c r="Q37" i="6"/>
  <c r="R28" i="6"/>
  <c r="Q30" i="6"/>
  <c r="L18" i="6"/>
  <c r="R30" i="6"/>
  <c r="C18" i="6"/>
  <c r="R37" i="6"/>
  <c r="C6" i="6"/>
  <c r="P28" i="6" l="1"/>
  <c r="P37" i="6"/>
  <c r="P30" i="6"/>
  <c r="I12" i="8" l="1"/>
  <c r="H12" i="8"/>
  <c r="I11" i="8"/>
  <c r="H11" i="8"/>
  <c r="I10" i="8"/>
  <c r="H10" i="8"/>
  <c r="I9" i="8"/>
  <c r="H9" i="8"/>
  <c r="S37" i="8" l="1"/>
  <c r="T36" i="8"/>
  <c r="S36" i="8"/>
  <c r="T35" i="8"/>
  <c r="S35" i="8"/>
  <c r="T34" i="8"/>
  <c r="S34" i="8"/>
  <c r="T33" i="8"/>
  <c r="S33" i="8"/>
  <c r="T32" i="8"/>
  <c r="S32" i="8"/>
  <c r="T31" i="8"/>
  <c r="S31" i="8"/>
  <c r="T30" i="8"/>
  <c r="S30" i="8"/>
  <c r="T29" i="8"/>
  <c r="S29" i="8"/>
  <c r="T28" i="8"/>
  <c r="S28" i="8"/>
  <c r="T27" i="8"/>
  <c r="S27" i="8"/>
  <c r="T26" i="8"/>
  <c r="S26" i="8"/>
  <c r="T25" i="8"/>
  <c r="S25" i="8"/>
  <c r="T24" i="8"/>
  <c r="S24" i="8"/>
  <c r="T23" i="8"/>
  <c r="S23" i="8"/>
  <c r="T22" i="8"/>
  <c r="S22" i="8"/>
  <c r="T21" i="8"/>
  <c r="S21" i="8"/>
  <c r="T20" i="8"/>
  <c r="S20" i="8"/>
  <c r="T19" i="8"/>
  <c r="S19" i="8"/>
  <c r="T18" i="8"/>
  <c r="S18" i="8"/>
  <c r="T17" i="8"/>
  <c r="S17" i="8"/>
  <c r="T16" i="8"/>
  <c r="S16" i="8"/>
  <c r="T15" i="8"/>
  <c r="S15" i="8"/>
  <c r="T14" i="8"/>
  <c r="S14" i="8"/>
  <c r="T13" i="8"/>
  <c r="S13" i="8"/>
  <c r="T12" i="8"/>
  <c r="S12" i="8"/>
  <c r="T11" i="8"/>
  <c r="S11" i="8"/>
  <c r="T10" i="8"/>
  <c r="S10" i="8"/>
  <c r="T9" i="8"/>
  <c r="S9" i="8"/>
  <c r="T8" i="8"/>
  <c r="S8" i="8"/>
  <c r="T7" i="8"/>
  <c r="S7" i="8"/>
  <c r="I43" i="8"/>
  <c r="H43" i="8"/>
  <c r="I42" i="8"/>
  <c r="H42" i="8"/>
  <c r="I41" i="8"/>
  <c r="H41" i="8"/>
  <c r="I40" i="8"/>
  <c r="H40" i="8"/>
  <c r="I39" i="8"/>
  <c r="H39" i="8"/>
  <c r="I38" i="8"/>
  <c r="H38" i="8"/>
  <c r="I37" i="8"/>
  <c r="H37" i="8"/>
  <c r="I36" i="8"/>
  <c r="H36" i="8"/>
  <c r="I35" i="8"/>
  <c r="H35" i="8"/>
  <c r="I34" i="8"/>
  <c r="H34" i="8"/>
  <c r="I33" i="8"/>
  <c r="H33" i="8"/>
  <c r="I32" i="8"/>
  <c r="H32" i="8"/>
  <c r="I31" i="8"/>
  <c r="H31" i="8"/>
  <c r="I30" i="8"/>
  <c r="H30" i="8"/>
  <c r="I29" i="8"/>
  <c r="H29" i="8"/>
  <c r="I28" i="8"/>
  <c r="H28" i="8"/>
  <c r="I27" i="8"/>
  <c r="H27" i="8"/>
  <c r="I26" i="8"/>
  <c r="H26" i="8"/>
  <c r="I25" i="8"/>
  <c r="H25" i="8"/>
  <c r="I24" i="8"/>
  <c r="H24" i="8"/>
  <c r="I23" i="8"/>
  <c r="H23" i="8"/>
  <c r="I22" i="8"/>
  <c r="H22" i="8"/>
  <c r="I21" i="8"/>
  <c r="H21" i="8"/>
  <c r="I20" i="8"/>
  <c r="H20" i="8"/>
  <c r="I19" i="8"/>
  <c r="H19" i="8"/>
  <c r="I18" i="8"/>
  <c r="H18" i="8"/>
  <c r="I17" i="8"/>
  <c r="H17" i="8"/>
  <c r="I16" i="8"/>
  <c r="H16" i="8"/>
  <c r="I15" i="8"/>
  <c r="H15" i="8"/>
  <c r="I14" i="8"/>
  <c r="H14" i="8"/>
  <c r="I13" i="8"/>
  <c r="H13" i="8"/>
  <c r="I8" i="8"/>
  <c r="H8" i="8"/>
  <c r="I7" i="8"/>
  <c r="H7" i="8"/>
  <c r="C50" i="5" l="1"/>
  <c r="S50" i="5" l="1"/>
  <c r="R50" i="5"/>
  <c r="Q50" i="5"/>
  <c r="N50" i="5"/>
  <c r="M50" i="5"/>
  <c r="K50" i="5"/>
  <c r="J50" i="5"/>
  <c r="G50" i="5"/>
  <c r="F50" i="5"/>
  <c r="D50" i="5"/>
  <c r="B50" i="5" s="1"/>
  <c r="L50" i="5" l="1"/>
  <c r="I50" i="5"/>
  <c r="E50" i="5"/>
  <c r="O50" i="5" l="1"/>
  <c r="H50" i="5"/>
  <c r="Q32" i="6"/>
  <c r="R34" i="6"/>
  <c r="Q39" i="6"/>
  <c r="Q26" i="6"/>
  <c r="Q29" i="6" s="1"/>
  <c r="Q34" i="6"/>
  <c r="R39" i="6"/>
  <c r="R26" i="6"/>
  <c r="R31" i="6" s="1"/>
  <c r="R32" i="6"/>
  <c r="P50" i="5" l="1"/>
  <c r="R33" i="6"/>
  <c r="P34" i="6"/>
  <c r="P32" i="6"/>
  <c r="P39" i="6"/>
  <c r="R40" i="6"/>
  <c r="R35" i="6"/>
  <c r="R38" i="6"/>
  <c r="Q40" i="6"/>
  <c r="Q38" i="6"/>
  <c r="R29" i="6"/>
  <c r="Q33" i="6"/>
  <c r="Q31" i="6"/>
  <c r="P26" i="6"/>
  <c r="Q35" i="6"/>
  <c r="P35" i="6" l="1"/>
  <c r="P40" i="6"/>
  <c r="P31" i="6"/>
  <c r="P38" i="6"/>
  <c r="P29" i="6"/>
  <c r="P33" i="6"/>
</calcChain>
</file>

<file path=xl/sharedStrings.xml><?xml version="1.0" encoding="utf-8"?>
<sst xmlns="http://schemas.openxmlformats.org/spreadsheetml/2006/main" count="801" uniqueCount="506">
  <si>
    <t>地区</t>
    <rPh sb="0" eb="2">
      <t>チク</t>
    </rPh>
    <phoneticPr fontId="5"/>
  </si>
  <si>
    <t>世帯数</t>
    <rPh sb="0" eb="3">
      <t>セタイスウ</t>
    </rPh>
    <phoneticPr fontId="5"/>
  </si>
  <si>
    <t>人口</t>
    <rPh sb="0" eb="2">
      <t>ジンコウ</t>
    </rPh>
    <phoneticPr fontId="5"/>
  </si>
  <si>
    <t>10～14歳</t>
    <phoneticPr fontId="5"/>
  </si>
  <si>
    <t>20～24歳</t>
    <phoneticPr fontId="5"/>
  </si>
  <si>
    <t>25～29歳</t>
    <phoneticPr fontId="5"/>
  </si>
  <si>
    <t>30～34歳</t>
    <phoneticPr fontId="5"/>
  </si>
  <si>
    <t>35～39歳</t>
    <phoneticPr fontId="5"/>
  </si>
  <si>
    <t>40～44歳</t>
    <phoneticPr fontId="5"/>
  </si>
  <si>
    <t>45～49歳</t>
    <phoneticPr fontId="5"/>
  </si>
  <si>
    <t>50～54歳</t>
    <phoneticPr fontId="5"/>
  </si>
  <si>
    <t>55～59歳</t>
    <phoneticPr fontId="5"/>
  </si>
  <si>
    <t>60～64歳</t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</si>
  <si>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</si>
  <si>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</si>
  <si>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総数</t>
    <rPh sb="0" eb="2">
      <t>ソウスウ</t>
    </rPh>
    <phoneticPr fontId="5"/>
  </si>
  <si>
    <t>泉町</t>
  </si>
  <si>
    <t>石原町</t>
  </si>
  <si>
    <t>一番町</t>
  </si>
  <si>
    <t>大字打越</t>
  </si>
  <si>
    <t>打越町</t>
  </si>
  <si>
    <t>江端町</t>
  </si>
  <si>
    <t>大池町</t>
  </si>
  <si>
    <t>大橋町</t>
  </si>
  <si>
    <t>大倉町</t>
  </si>
  <si>
    <t>沖町</t>
  </si>
  <si>
    <t>垣内町</t>
  </si>
  <si>
    <t>上野口町</t>
  </si>
  <si>
    <t>上島町</t>
  </si>
  <si>
    <t>大字北島</t>
  </si>
  <si>
    <t>北島町</t>
  </si>
  <si>
    <t>岸和田１丁目</t>
  </si>
  <si>
    <t>岸和田２丁目</t>
  </si>
  <si>
    <t>岸和田３丁目</t>
  </si>
  <si>
    <t>岸和田４丁目</t>
  </si>
  <si>
    <t>北岸和田１丁目</t>
  </si>
  <si>
    <t>北岸和田２丁目</t>
  </si>
  <si>
    <t>北岸和田３丁目</t>
  </si>
  <si>
    <t>北巣本町</t>
  </si>
  <si>
    <t>桑才新町</t>
  </si>
  <si>
    <t>幸福町</t>
  </si>
  <si>
    <t>寿町</t>
  </si>
  <si>
    <t>栄町</t>
  </si>
  <si>
    <t>五月田町</t>
  </si>
  <si>
    <t>小路町</t>
  </si>
  <si>
    <t>新橋町</t>
  </si>
  <si>
    <t>常称寺町</t>
  </si>
  <si>
    <t>下島町</t>
  </si>
  <si>
    <t>城垣町</t>
  </si>
  <si>
    <t>下馬伏町</t>
  </si>
  <si>
    <t>島頭１丁目</t>
  </si>
  <si>
    <t>島頭２丁目</t>
  </si>
  <si>
    <t>島頭３丁目</t>
  </si>
  <si>
    <t>島頭４丁目</t>
  </si>
  <si>
    <t>末広町</t>
  </si>
  <si>
    <t>巣本町</t>
  </si>
  <si>
    <t>千石東町</t>
  </si>
  <si>
    <t>千石西町</t>
  </si>
  <si>
    <t>月出町</t>
  </si>
  <si>
    <t>堂山町</t>
  </si>
  <si>
    <t>常盤町</t>
  </si>
  <si>
    <t>殿島町</t>
  </si>
  <si>
    <t>中町</t>
  </si>
  <si>
    <t>大字野口</t>
  </si>
  <si>
    <t>野里町</t>
  </si>
  <si>
    <t>浜町</t>
  </si>
  <si>
    <t>速見町</t>
  </si>
  <si>
    <t>東江端町</t>
  </si>
  <si>
    <t>東田町</t>
  </si>
  <si>
    <t>舟田町</t>
  </si>
  <si>
    <t>古川町</t>
  </si>
  <si>
    <t>深田町</t>
  </si>
  <si>
    <t>本町</t>
  </si>
  <si>
    <t>松葉町</t>
  </si>
  <si>
    <t>松生町</t>
  </si>
  <si>
    <t>御堂町</t>
  </si>
  <si>
    <t>南野口町</t>
  </si>
  <si>
    <t>宮野町</t>
  </si>
  <si>
    <t>宮前町</t>
  </si>
  <si>
    <t>向島町</t>
  </si>
  <si>
    <t>元町</t>
  </si>
  <si>
    <t>柳町</t>
  </si>
  <si>
    <t>柳田町</t>
  </si>
  <si>
    <t>大字横地</t>
  </si>
  <si>
    <t>脇田町</t>
  </si>
  <si>
    <t xml:space="preserve"> </t>
    <phoneticPr fontId="9"/>
  </si>
  <si>
    <t>自　　　然　　　動　　　態</t>
    <phoneticPr fontId="9"/>
  </si>
  <si>
    <t>社　　　会　　　動　　　態</t>
    <phoneticPr fontId="9"/>
  </si>
  <si>
    <t>年次・月</t>
    <rPh sb="0" eb="1">
      <t>ネンド</t>
    </rPh>
    <rPh sb="1" eb="2">
      <t>ツ</t>
    </rPh>
    <rPh sb="3" eb="4">
      <t>ツキ</t>
    </rPh>
    <phoneticPr fontId="9"/>
  </si>
  <si>
    <t>出　　　生</t>
  </si>
  <si>
    <t>死　　　亡</t>
  </si>
  <si>
    <t>増　　減</t>
    <rPh sb="0" eb="1">
      <t>ゾウ</t>
    </rPh>
    <rPh sb="3" eb="4">
      <t>ゲン</t>
    </rPh>
    <phoneticPr fontId="9"/>
  </si>
  <si>
    <t>転　  　　入　</t>
    <phoneticPr fontId="9"/>
  </si>
  <si>
    <t>転　　　出　</t>
    <phoneticPr fontId="9"/>
  </si>
  <si>
    <t>総　数</t>
    <rPh sb="0" eb="1">
      <t>フサ</t>
    </rPh>
    <rPh sb="2" eb="3">
      <t>カズ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</si>
  <si>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</si>
  <si>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</si>
  <si>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　</t>
    <phoneticPr fontId="9"/>
  </si>
  <si>
    <t>男</t>
    <rPh sb="0" eb="1">
      <t>オトコ</t>
    </rPh>
    <phoneticPr fontId="11"/>
  </si>
  <si>
    <t>女</t>
    <rPh sb="0" eb="1">
      <t>オンナ</t>
    </rPh>
    <phoneticPr fontId="11"/>
  </si>
  <si>
    <t>総数</t>
    <rPh sb="0" eb="2">
      <t>ソウスウ</t>
    </rPh>
    <phoneticPr fontId="11"/>
  </si>
  <si>
    <t>80～84歳</t>
  </si>
  <si>
    <t>55～59歳</t>
  </si>
  <si>
    <t>30～34歳</t>
    <rPh sb="5" eb="6">
      <t>サイ</t>
    </rPh>
    <phoneticPr fontId="11"/>
  </si>
  <si>
    <t>85～89歳</t>
  </si>
  <si>
    <t>35～39歳</t>
    <rPh sb="5" eb="6">
      <t>サイ</t>
    </rPh>
    <phoneticPr fontId="11"/>
  </si>
  <si>
    <t>10～14歳</t>
    <rPh sb="5" eb="6">
      <t>サイ</t>
    </rPh>
    <phoneticPr fontId="11"/>
  </si>
  <si>
    <t>40～44歳</t>
    <rPh sb="5" eb="6">
      <t>サイ</t>
    </rPh>
    <phoneticPr fontId="11"/>
  </si>
  <si>
    <t>45～49歳</t>
    <rPh sb="5" eb="6">
      <t>サイ</t>
    </rPh>
    <phoneticPr fontId="11"/>
  </si>
  <si>
    <t>50～54歳</t>
  </si>
  <si>
    <t>25～29歳</t>
  </si>
  <si>
    <t>105歳以上</t>
    <rPh sb="3" eb="6">
      <t>サイイジョウ</t>
    </rPh>
    <phoneticPr fontId="11"/>
  </si>
  <si>
    <t>年次・月</t>
    <rPh sb="0" eb="2">
      <t>ネンジ</t>
    </rPh>
    <rPh sb="3" eb="4">
      <t>ツキ</t>
    </rPh>
    <phoneticPr fontId="9"/>
  </si>
  <si>
    <t>戸　　　　籍</t>
    <rPh sb="0" eb="1">
      <t>ト</t>
    </rPh>
    <rPh sb="5" eb="6">
      <t>セキ</t>
    </rPh>
    <phoneticPr fontId="9"/>
  </si>
  <si>
    <t>本籍数</t>
    <rPh sb="0" eb="2">
      <t>ホンセキ</t>
    </rPh>
    <rPh sb="2" eb="3">
      <t>カズ</t>
    </rPh>
    <phoneticPr fontId="9"/>
  </si>
  <si>
    <t>本籍人口</t>
    <rPh sb="0" eb="2">
      <t>ホンセキ</t>
    </rPh>
    <rPh sb="2" eb="4">
      <t>ジンコウ</t>
    </rPh>
    <phoneticPr fontId="9"/>
  </si>
  <si>
    <t>日本人世帯数</t>
    <rPh sb="0" eb="3">
      <t>ニホンジン</t>
    </rPh>
    <rPh sb="3" eb="5">
      <t>セタイ</t>
    </rPh>
    <rPh sb="5" eb="6">
      <t>カズ</t>
    </rPh>
    <phoneticPr fontId="9"/>
  </si>
  <si>
    <t>日　本　人　人　口</t>
    <rPh sb="0" eb="1">
      <t>ヒ</t>
    </rPh>
    <rPh sb="2" eb="3">
      <t>ホン</t>
    </rPh>
    <rPh sb="4" eb="5">
      <t>ヒト</t>
    </rPh>
    <rPh sb="6" eb="7">
      <t>ヒト</t>
    </rPh>
    <rPh sb="8" eb="9">
      <t>クチ</t>
    </rPh>
    <phoneticPr fontId="9"/>
  </si>
  <si>
    <t>外国人世帯数</t>
    <rPh sb="0" eb="2">
      <t>ガイコク</t>
    </rPh>
    <rPh sb="2" eb="3">
      <t>ジン</t>
    </rPh>
    <rPh sb="3" eb="5">
      <t>セタイ</t>
    </rPh>
    <rPh sb="5" eb="6">
      <t>カズ</t>
    </rPh>
    <phoneticPr fontId="9"/>
  </si>
  <si>
    <t>外　国　人　人　口</t>
    <rPh sb="0" eb="1">
      <t>ホカ</t>
    </rPh>
    <rPh sb="2" eb="3">
      <t>クニ</t>
    </rPh>
    <rPh sb="4" eb="5">
      <t>ジン</t>
    </rPh>
    <rPh sb="6" eb="7">
      <t>ヒト</t>
    </rPh>
    <rPh sb="8" eb="9">
      <t>クチ</t>
    </rPh>
    <phoneticPr fontId="9"/>
  </si>
  <si>
    <t>混合世帯数</t>
    <rPh sb="0" eb="2">
      <t>コンゴウ</t>
    </rPh>
    <rPh sb="2" eb="4">
      <t>セタイ</t>
    </rPh>
    <rPh sb="4" eb="5">
      <t>スウ</t>
    </rPh>
    <phoneticPr fontId="9"/>
  </si>
  <si>
    <t>　 総　　数</t>
    <rPh sb="2" eb="3">
      <t>ソウ</t>
    </rPh>
    <rPh sb="5" eb="6">
      <t>スウ</t>
    </rPh>
    <phoneticPr fontId="9"/>
  </si>
  <si>
    <t>総　数</t>
    <rPh sb="0" eb="3">
      <t>ソウスウ</t>
    </rPh>
    <phoneticPr fontId="9"/>
  </si>
  <si>
    <t>年　　次</t>
    <rPh sb="0" eb="1">
      <t>ネン</t>
    </rPh>
    <rPh sb="3" eb="4">
      <t>ツ</t>
    </rPh>
    <phoneticPr fontId="9"/>
  </si>
  <si>
    <t>世 帯 数</t>
    <rPh sb="0" eb="1">
      <t>ヨ</t>
    </rPh>
    <rPh sb="2" eb="3">
      <t>オビ</t>
    </rPh>
    <rPh sb="4" eb="5">
      <t>カズ</t>
    </rPh>
    <phoneticPr fontId="9"/>
  </si>
  <si>
    <t>人　　　　　　　　口</t>
    <rPh sb="0" eb="10">
      <t>ジンコウ</t>
    </rPh>
    <phoneticPr fontId="9"/>
  </si>
  <si>
    <t>市域面積</t>
    <rPh sb="0" eb="1">
      <t>シ</t>
    </rPh>
    <rPh sb="1" eb="2">
      <t>イキ</t>
    </rPh>
    <rPh sb="2" eb="4">
      <t>メンセキ</t>
    </rPh>
    <phoneticPr fontId="9"/>
  </si>
  <si>
    <t>人口密度</t>
    <rPh sb="0" eb="2">
      <t>ジンコウ</t>
    </rPh>
    <rPh sb="2" eb="4">
      <t>ミツド</t>
    </rPh>
    <phoneticPr fontId="9"/>
  </si>
  <si>
    <t>世帯</t>
    <rPh sb="0" eb="2">
      <t>セタイ</t>
    </rPh>
    <phoneticPr fontId="9"/>
  </si>
  <si>
    <t>人</t>
    <rPh sb="0" eb="1">
      <t>ジンコウ</t>
    </rPh>
    <phoneticPr fontId="9"/>
  </si>
  <si>
    <t>人/ｋ㎡</t>
    <rPh sb="0" eb="1">
      <t>ヒト</t>
    </rPh>
    <phoneticPr fontId="9"/>
  </si>
  <si>
    <t>〟</t>
  </si>
  <si>
    <t>朝日町</t>
    <phoneticPr fontId="4"/>
  </si>
  <si>
    <t>総世帯数</t>
    <rPh sb="0" eb="1">
      <t>ソウ</t>
    </rPh>
    <rPh sb="1" eb="4">
      <t>セタイスウ</t>
    </rPh>
    <phoneticPr fontId="4"/>
  </si>
  <si>
    <t>総人口</t>
    <rPh sb="0" eb="3">
      <t>ソウジンコウ</t>
    </rPh>
    <phoneticPr fontId="4"/>
  </si>
  <si>
    <t>住　　　民　　　基　　　本　　　台　　　帳</t>
    <phoneticPr fontId="9"/>
  </si>
  <si>
    <t>15～19歳</t>
    <phoneticPr fontId="5"/>
  </si>
  <si>
    <t>（）は外国人人口で、内数である。</t>
    <rPh sb="3" eb="5">
      <t>ガイコク</t>
    </rPh>
    <rPh sb="5" eb="6">
      <t>ジン</t>
    </rPh>
    <rPh sb="6" eb="8">
      <t>ジンコウ</t>
    </rPh>
    <rPh sb="10" eb="11">
      <t>ナイ</t>
    </rPh>
    <rPh sb="11" eb="12">
      <t>スウ</t>
    </rPh>
    <phoneticPr fontId="4"/>
  </si>
  <si>
    <t>アジア</t>
    <phoneticPr fontId="4"/>
  </si>
  <si>
    <t>大洋州</t>
    <rPh sb="0" eb="2">
      <t>タイヨウ</t>
    </rPh>
    <rPh sb="2" eb="3">
      <t>シュウ</t>
    </rPh>
    <phoneticPr fontId="4"/>
  </si>
  <si>
    <t>中南米</t>
    <rPh sb="0" eb="3">
      <t>チュウナンベイ</t>
    </rPh>
    <phoneticPr fontId="4"/>
  </si>
  <si>
    <t>アフリカ</t>
  </si>
  <si>
    <t>韓国・朝鮮</t>
    <rPh sb="0" eb="2">
      <t>カンコク</t>
    </rPh>
    <rPh sb="3" eb="5">
      <t>チョウセン</t>
    </rPh>
    <phoneticPr fontId="4"/>
  </si>
  <si>
    <t>中国・台湾</t>
    <rPh sb="0" eb="2">
      <t>チュウゴク</t>
    </rPh>
    <rPh sb="3" eb="5">
      <t>タイワン</t>
    </rPh>
    <phoneticPr fontId="4"/>
  </si>
  <si>
    <t>その他アジア地域</t>
    <rPh sb="2" eb="3">
      <t>タ</t>
    </rPh>
    <rPh sb="6" eb="8">
      <t>チイキ</t>
    </rPh>
    <phoneticPr fontId="4"/>
  </si>
  <si>
    <t>北米</t>
    <rPh sb="0" eb="2">
      <t>ホクベイ</t>
    </rPh>
    <phoneticPr fontId="4"/>
  </si>
  <si>
    <t>欧州</t>
    <rPh sb="0" eb="2">
      <t>オウシュウ</t>
    </rPh>
    <phoneticPr fontId="4"/>
  </si>
  <si>
    <t>中東</t>
    <rPh sb="0" eb="2">
      <t>チュウトウ</t>
    </rPh>
    <phoneticPr fontId="4"/>
  </si>
  <si>
    <t>その他</t>
    <rPh sb="2" eb="3">
      <t>タ</t>
    </rPh>
    <phoneticPr fontId="4"/>
  </si>
  <si>
    <t>総　　　　　　数</t>
    <rPh sb="0" eb="1">
      <t>ソウ</t>
    </rPh>
    <rPh sb="7" eb="8">
      <t>スウ</t>
    </rPh>
    <phoneticPr fontId="4"/>
  </si>
  <si>
    <t>地　域　名</t>
    <rPh sb="0" eb="1">
      <t>チ</t>
    </rPh>
    <rPh sb="2" eb="3">
      <t>イキ</t>
    </rPh>
    <rPh sb="4" eb="5">
      <t>メイ</t>
    </rPh>
    <phoneticPr fontId="4"/>
  </si>
  <si>
    <t>アジア</t>
    <phoneticPr fontId="4"/>
  </si>
  <si>
    <t>　オーストラリア、キリバス、クック諸島、サモア、ソロモン諸島、ツバル、トンガ、ナウル、
　ニウエ、ニュージーランド、バヌアツ、パプアニューギニア、パラオ、フィジー、マーシャル、
　ミクロネシア</t>
    <phoneticPr fontId="4"/>
  </si>
  <si>
    <t>　アメリカ合衆国、カナダ</t>
    <rPh sb="5" eb="8">
      <t>ガッシュウコク</t>
    </rPh>
    <phoneticPr fontId="4"/>
  </si>
  <si>
    <t>地域名</t>
    <rPh sb="0" eb="2">
      <t>チイキ</t>
    </rPh>
    <rPh sb="2" eb="3">
      <t>メイ</t>
    </rPh>
    <phoneticPr fontId="4"/>
  </si>
  <si>
    <t>含まれる国</t>
    <rPh sb="0" eb="1">
      <t>フク</t>
    </rPh>
    <rPh sb="4" eb="5">
      <t>クニ</t>
    </rPh>
    <phoneticPr fontId="4"/>
  </si>
  <si>
    <t>ベトナム</t>
  </si>
  <si>
    <t>75～79歳</t>
    <rPh sb="5" eb="6">
      <t>サイ</t>
    </rPh>
    <phoneticPr fontId="10"/>
  </si>
  <si>
    <t>80～84歳</t>
    <rPh sb="5" eb="6">
      <t>サイ</t>
    </rPh>
    <phoneticPr fontId="10"/>
  </si>
  <si>
    <t>85～89歳</t>
    <rPh sb="5" eb="6">
      <t>サイ</t>
    </rPh>
    <phoneticPr fontId="10"/>
  </si>
  <si>
    <t>90～94歳</t>
    <rPh sb="5" eb="6">
      <t>サイ</t>
    </rPh>
    <phoneticPr fontId="10"/>
  </si>
  <si>
    <t>95～99歳</t>
    <rPh sb="5" eb="6">
      <t>サイ</t>
    </rPh>
    <phoneticPr fontId="10"/>
  </si>
  <si>
    <t>100～歳</t>
    <rPh sb="4" eb="5">
      <t>サイ</t>
    </rPh>
    <phoneticPr fontId="10"/>
  </si>
  <si>
    <t>平成10 (</t>
  </si>
  <si>
    <t>平成11 (</t>
  </si>
  <si>
    <t>平成12 (</t>
  </si>
  <si>
    <t>平成13 (</t>
  </si>
  <si>
    <t>平成14 (</t>
  </si>
  <si>
    <t>平成15 (</t>
  </si>
  <si>
    <t>平成16 (</t>
  </si>
  <si>
    <t>平成17 (</t>
  </si>
  <si>
    <t>平成18 (</t>
  </si>
  <si>
    <t>平成19 (</t>
  </si>
  <si>
    <t>平成20 (</t>
  </si>
  <si>
    <t>平成21 (</t>
  </si>
  <si>
    <t>平成22 (</t>
  </si>
  <si>
    <t>平成23 (</t>
  </si>
  <si>
    <t>平成24 (</t>
  </si>
  <si>
    <t>平成25 (</t>
  </si>
  <si>
    <t>平成26 (</t>
  </si>
  <si>
    <t>平成27 (</t>
  </si>
  <si>
    <t>平成28 (</t>
  </si>
  <si>
    <t>平成29 (</t>
  </si>
  <si>
    <t>10月</t>
  </si>
  <si>
    <t>11月</t>
  </si>
  <si>
    <t>12月</t>
  </si>
  <si>
    <t>　　　　10月</t>
    <rPh sb="6" eb="7">
      <t>ツキ</t>
    </rPh>
    <phoneticPr fontId="4"/>
  </si>
  <si>
    <t>　　　　11月</t>
    <rPh sb="6" eb="7">
      <t>ツキ</t>
    </rPh>
    <phoneticPr fontId="4"/>
  </si>
  <si>
    <t>　　　　12月</t>
    <rPh sb="6" eb="7">
      <t>ツキ</t>
    </rPh>
    <phoneticPr fontId="4"/>
  </si>
  <si>
    <t>婚　姻
（件）</t>
    <rPh sb="0" eb="1">
      <t>コン</t>
    </rPh>
    <rPh sb="2" eb="3">
      <t>トツ</t>
    </rPh>
    <phoneticPr fontId="9"/>
  </si>
  <si>
    <t>離　婚
（件）</t>
    <rPh sb="0" eb="1">
      <t>リ</t>
    </rPh>
    <rPh sb="2" eb="3">
      <t>コン</t>
    </rPh>
    <phoneticPr fontId="9"/>
  </si>
  <si>
    <t>死　産</t>
    <rPh sb="0" eb="1">
      <t>シ</t>
    </rPh>
    <rPh sb="2" eb="3">
      <t>サン</t>
    </rPh>
    <phoneticPr fontId="9"/>
  </si>
  <si>
    <t>岸和田１</t>
  </si>
  <si>
    <t>岸和田２</t>
  </si>
  <si>
    <t>岸和田３</t>
  </si>
  <si>
    <t>岸和田４</t>
  </si>
  <si>
    <t>北岸和田１</t>
  </si>
  <si>
    <t>北岸和田２</t>
  </si>
  <si>
    <t>北岸和田３</t>
  </si>
  <si>
    <t>四宮１</t>
    <rPh sb="0" eb="2">
      <t>シノミヤ</t>
    </rPh>
    <phoneticPr fontId="5"/>
  </si>
  <si>
    <t>四宮２</t>
    <rPh sb="0" eb="2">
      <t>シノミヤ</t>
    </rPh>
    <phoneticPr fontId="5"/>
  </si>
  <si>
    <t>四宮３</t>
    <rPh sb="0" eb="2">
      <t>シノミヤ</t>
    </rPh>
    <phoneticPr fontId="5"/>
  </si>
  <si>
    <t>四宮４</t>
    <rPh sb="0" eb="2">
      <t>シノミヤ</t>
    </rPh>
    <phoneticPr fontId="5"/>
  </si>
  <si>
    <t>四宮５</t>
    <rPh sb="0" eb="2">
      <t>シノミヤ</t>
    </rPh>
    <phoneticPr fontId="5"/>
  </si>
  <si>
    <t>四宮６</t>
    <rPh sb="0" eb="2">
      <t>シノミヤ</t>
    </rPh>
    <phoneticPr fontId="5"/>
  </si>
  <si>
    <t>島頭１</t>
  </si>
  <si>
    <t>島頭２</t>
  </si>
  <si>
    <t>島頭３</t>
  </si>
  <si>
    <t>島頭４</t>
  </si>
  <si>
    <t>三ツ島１</t>
    <rPh sb="0" eb="1">
      <t>ミ</t>
    </rPh>
    <rPh sb="2" eb="3">
      <t>シマ</t>
    </rPh>
    <phoneticPr fontId="5"/>
  </si>
  <si>
    <t>三ツ島２</t>
    <rPh sb="0" eb="1">
      <t>ミ</t>
    </rPh>
    <rPh sb="2" eb="3">
      <t>シマ</t>
    </rPh>
    <phoneticPr fontId="5"/>
  </si>
  <si>
    <t>三ツ島３</t>
    <rPh sb="0" eb="1">
      <t>ミ</t>
    </rPh>
    <rPh sb="2" eb="3">
      <t>シマ</t>
    </rPh>
    <phoneticPr fontId="5"/>
  </si>
  <si>
    <t>三ツ島４</t>
    <rPh sb="0" eb="1">
      <t>ミ</t>
    </rPh>
    <rPh sb="2" eb="3">
      <t>シマ</t>
    </rPh>
    <phoneticPr fontId="5"/>
  </si>
  <si>
    <t>三ツ島５</t>
    <rPh sb="0" eb="1">
      <t>ミ</t>
    </rPh>
    <rPh sb="2" eb="3">
      <t>シマ</t>
    </rPh>
    <phoneticPr fontId="5"/>
  </si>
  <si>
    <t>三ツ島６</t>
    <rPh sb="0" eb="1">
      <t>ミ</t>
    </rPh>
    <rPh sb="2" eb="3">
      <t>シマ</t>
    </rPh>
    <phoneticPr fontId="5"/>
  </si>
  <si>
    <t>朝日町</t>
  </si>
  <si>
    <t>四宮１丁目</t>
  </si>
  <si>
    <t>四宮２丁目</t>
  </si>
  <si>
    <t>四宮３丁目</t>
  </si>
  <si>
    <t>四宮４丁目</t>
  </si>
  <si>
    <t>四宮５丁目</t>
  </si>
  <si>
    <t>四宮６丁目</t>
  </si>
  <si>
    <t>三ツ島１丁目</t>
  </si>
  <si>
    <t>三ツ島２丁目</t>
  </si>
  <si>
    <t>三ツ島３丁目</t>
  </si>
  <si>
    <t>三ツ島４丁目</t>
  </si>
  <si>
    <t>三ツ島５丁目</t>
  </si>
  <si>
    <t>三ツ島６丁目</t>
  </si>
  <si>
    <t>脇田町</t>
    <rPh sb="0" eb="3">
      <t>ワキタチョウ</t>
    </rPh>
    <phoneticPr fontId="4"/>
  </si>
  <si>
    <t>　アルゼンチン、アンティグア・バーブーダ、ウルグアイ、エクアドル、エルサルバドル、
　ガイアナ、キューバ、グアテマラ、グレナダ、コスタリカ、コロンビア、ジャマイカ、
　スリナム、セントビンセントおよびグレナディーン諸島、セントクリストファー・ネーヴィス、
　セントルシア、チリ、ドミニカ国、ドミニカ共和国、トリニダード・トバゴ、ニカラグア、
　ハイチ、パナマ、バハマ、パラグアイ、バルバドス、ブラジル、ベネズエラ、ベリーズ、
　ペルー、ボリビア、ホンジュラス、メキシコ</t>
    <phoneticPr fontId="4"/>
  </si>
  <si>
    <t>社会
自然
増減</t>
    <rPh sb="0" eb="2">
      <t>シャカイ</t>
    </rPh>
    <rPh sb="3" eb="5">
      <t>シゼン</t>
    </rPh>
    <rPh sb="6" eb="8">
      <t>ゾウゲン</t>
    </rPh>
    <phoneticPr fontId="4"/>
  </si>
  <si>
    <t>基本台帳法に基づく数値である。</t>
    <phoneticPr fontId="4"/>
  </si>
  <si>
    <t>　インド、インドネシア、カンボジア、シンガポール、スリランカ、タイ、韓国、中国、
　ネパール、パキスタン、バングラデシュ、東ティモール、フィリピン、ブータン、
　ブルネイ、ベトナム、マレーシア、ミャンマー 、モルディブ、モンゴル 、ラオス、
　北朝鮮、台湾、香港、マカオ</t>
    <rPh sb="129" eb="131">
      <t>ホンコン</t>
    </rPh>
    <phoneticPr fontId="4"/>
  </si>
  <si>
    <t>　アフガニスタン、アラブ首長国連邦、イエメン、イスラエル、イラク、イラン、オマーン、
　カタール、クウェート、サウジアラビア、シリア、トルコ、バーレーン、ヨルダン、レバノン
　パレスチナ</t>
    <phoneticPr fontId="4"/>
  </si>
  <si>
    <t>性比</t>
    <rPh sb="0" eb="2">
      <t>セイヒ</t>
    </rPh>
    <phoneticPr fontId="4"/>
  </si>
  <si>
    <t>一世帯
当たり
人口</t>
    <rPh sb="0" eb="1">
      <t>イチ</t>
    </rPh>
    <rPh sb="1" eb="3">
      <t>セタイ</t>
    </rPh>
    <rPh sb="4" eb="5">
      <t>ア</t>
    </rPh>
    <rPh sb="8" eb="10">
      <t>ジンコウ</t>
    </rPh>
    <phoneticPr fontId="4"/>
  </si>
  <si>
    <t>（女＝100）</t>
    <rPh sb="1" eb="2">
      <t>オンナ</t>
    </rPh>
    <phoneticPr fontId="4"/>
  </si>
  <si>
    <t>ｋ㎡</t>
    <phoneticPr fontId="9"/>
  </si>
  <si>
    <t>1935）年</t>
    <rPh sb="5" eb="6">
      <t>ネン</t>
    </rPh>
    <phoneticPr fontId="4"/>
  </si>
  <si>
    <t>1940）年</t>
    <rPh sb="5" eb="6">
      <t>ネン</t>
    </rPh>
    <phoneticPr fontId="4"/>
  </si>
  <si>
    <t>〟</t>
    <phoneticPr fontId="9"/>
  </si>
  <si>
    <t>1947）年</t>
    <rPh sb="5" eb="6">
      <t>ネン</t>
    </rPh>
    <phoneticPr fontId="4"/>
  </si>
  <si>
    <t>1950）年</t>
    <rPh sb="5" eb="6">
      <t>ネン</t>
    </rPh>
    <phoneticPr fontId="4"/>
  </si>
  <si>
    <t>1955）年</t>
    <rPh sb="5" eb="6">
      <t>ネン</t>
    </rPh>
    <phoneticPr fontId="4"/>
  </si>
  <si>
    <t>昭和31（</t>
    <rPh sb="0" eb="2">
      <t>ショウワ</t>
    </rPh>
    <phoneticPr fontId="4"/>
  </si>
  <si>
    <t>1956）年</t>
    <rPh sb="5" eb="6">
      <t>ネン</t>
    </rPh>
    <phoneticPr fontId="4"/>
  </si>
  <si>
    <t>昭和32（</t>
    <rPh sb="0" eb="2">
      <t>ショウワ</t>
    </rPh>
    <phoneticPr fontId="4"/>
  </si>
  <si>
    <t>1957）年</t>
    <rPh sb="5" eb="6">
      <t>ネン</t>
    </rPh>
    <phoneticPr fontId="4"/>
  </si>
  <si>
    <t>昭和33（</t>
    <rPh sb="0" eb="2">
      <t>ショウワ</t>
    </rPh>
    <phoneticPr fontId="4"/>
  </si>
  <si>
    <t>1958）年</t>
    <rPh sb="5" eb="6">
      <t>ネン</t>
    </rPh>
    <phoneticPr fontId="4"/>
  </si>
  <si>
    <t>昭和34（</t>
    <rPh sb="0" eb="2">
      <t>ショウワ</t>
    </rPh>
    <phoneticPr fontId="4"/>
  </si>
  <si>
    <t>1959）年</t>
    <rPh sb="5" eb="6">
      <t>ネン</t>
    </rPh>
    <phoneticPr fontId="4"/>
  </si>
  <si>
    <t>昭和35（</t>
    <rPh sb="0" eb="2">
      <t>ショウワ</t>
    </rPh>
    <phoneticPr fontId="4"/>
  </si>
  <si>
    <t>1960）年</t>
    <rPh sb="5" eb="6">
      <t>ネン</t>
    </rPh>
    <phoneticPr fontId="4"/>
  </si>
  <si>
    <t>昭和36（</t>
    <rPh sb="0" eb="2">
      <t>ショウワ</t>
    </rPh>
    <phoneticPr fontId="4"/>
  </si>
  <si>
    <t>1961）年</t>
    <rPh sb="5" eb="6">
      <t>ネン</t>
    </rPh>
    <phoneticPr fontId="4"/>
  </si>
  <si>
    <t>昭和37（</t>
    <rPh sb="0" eb="2">
      <t>ショウワ</t>
    </rPh>
    <phoneticPr fontId="4"/>
  </si>
  <si>
    <t>1962）年</t>
    <rPh sb="5" eb="6">
      <t>ネン</t>
    </rPh>
    <phoneticPr fontId="4"/>
  </si>
  <si>
    <t>昭和38（</t>
    <rPh sb="0" eb="2">
      <t>ショウワ</t>
    </rPh>
    <phoneticPr fontId="4"/>
  </si>
  <si>
    <t>1963）年</t>
    <rPh sb="5" eb="6">
      <t>ネン</t>
    </rPh>
    <phoneticPr fontId="4"/>
  </si>
  <si>
    <t>昭和39（</t>
    <rPh sb="0" eb="2">
      <t>ショウワ</t>
    </rPh>
    <phoneticPr fontId="4"/>
  </si>
  <si>
    <t>1964）年</t>
    <rPh sb="5" eb="6">
      <t>ネン</t>
    </rPh>
    <phoneticPr fontId="4"/>
  </si>
  <si>
    <t>昭和40（</t>
    <rPh sb="0" eb="2">
      <t>ショウワ</t>
    </rPh>
    <phoneticPr fontId="4"/>
  </si>
  <si>
    <t>1965）年</t>
    <rPh sb="5" eb="6">
      <t>ネン</t>
    </rPh>
    <phoneticPr fontId="4"/>
  </si>
  <si>
    <t>昭和41（</t>
    <rPh sb="0" eb="2">
      <t>ショウワ</t>
    </rPh>
    <phoneticPr fontId="4"/>
  </si>
  <si>
    <t>1966）年</t>
    <rPh sb="5" eb="6">
      <t>ネン</t>
    </rPh>
    <phoneticPr fontId="4"/>
  </si>
  <si>
    <t>昭和42（</t>
    <rPh sb="0" eb="2">
      <t>ショウワ</t>
    </rPh>
    <phoneticPr fontId="4"/>
  </si>
  <si>
    <t>1967）年</t>
    <rPh sb="5" eb="6">
      <t>ネン</t>
    </rPh>
    <phoneticPr fontId="4"/>
  </si>
  <si>
    <t>昭和43（</t>
    <rPh sb="0" eb="2">
      <t>ショウワ</t>
    </rPh>
    <phoneticPr fontId="4"/>
  </si>
  <si>
    <t>1968）年</t>
    <rPh sb="5" eb="6">
      <t>ネン</t>
    </rPh>
    <phoneticPr fontId="4"/>
  </si>
  <si>
    <t>昭和44（</t>
    <rPh sb="0" eb="2">
      <t>ショウワ</t>
    </rPh>
    <phoneticPr fontId="4"/>
  </si>
  <si>
    <t>1969）年</t>
    <rPh sb="5" eb="6">
      <t>ネン</t>
    </rPh>
    <phoneticPr fontId="4"/>
  </si>
  <si>
    <t>昭和45（</t>
    <rPh sb="0" eb="2">
      <t>ショウワ</t>
    </rPh>
    <phoneticPr fontId="4"/>
  </si>
  <si>
    <t>1970）年</t>
    <rPh sb="5" eb="6">
      <t>ネン</t>
    </rPh>
    <phoneticPr fontId="4"/>
  </si>
  <si>
    <t>昭和46（</t>
    <rPh sb="0" eb="2">
      <t>ショウワ</t>
    </rPh>
    <phoneticPr fontId="4"/>
  </si>
  <si>
    <t>1971）年</t>
    <rPh sb="5" eb="6">
      <t>ネン</t>
    </rPh>
    <phoneticPr fontId="4"/>
  </si>
  <si>
    <t>昭和47（</t>
    <rPh sb="0" eb="2">
      <t>ショウワ</t>
    </rPh>
    <phoneticPr fontId="4"/>
  </si>
  <si>
    <t>1972）年</t>
    <rPh sb="5" eb="6">
      <t>ネン</t>
    </rPh>
    <phoneticPr fontId="4"/>
  </si>
  <si>
    <t>昭和48（</t>
    <rPh sb="0" eb="2">
      <t>ショウワ</t>
    </rPh>
    <phoneticPr fontId="4"/>
  </si>
  <si>
    <t>1973）年</t>
    <rPh sb="5" eb="6">
      <t>ネン</t>
    </rPh>
    <phoneticPr fontId="4"/>
  </si>
  <si>
    <t>昭和49（</t>
    <rPh sb="0" eb="2">
      <t>ショウワ</t>
    </rPh>
    <phoneticPr fontId="4"/>
  </si>
  <si>
    <t>1974）年</t>
    <rPh sb="5" eb="6">
      <t>ネン</t>
    </rPh>
    <phoneticPr fontId="4"/>
  </si>
  <si>
    <t>昭和50（</t>
    <rPh sb="0" eb="2">
      <t>ショウワ</t>
    </rPh>
    <phoneticPr fontId="4"/>
  </si>
  <si>
    <t>1975）年</t>
    <rPh sb="5" eb="6">
      <t>ネン</t>
    </rPh>
    <phoneticPr fontId="4"/>
  </si>
  <si>
    <t>昭和51（</t>
    <rPh sb="0" eb="2">
      <t>ショウワ</t>
    </rPh>
    <phoneticPr fontId="4"/>
  </si>
  <si>
    <t>1976）年</t>
    <rPh sb="5" eb="6">
      <t>ネン</t>
    </rPh>
    <phoneticPr fontId="4"/>
  </si>
  <si>
    <t>昭和52（</t>
    <rPh sb="0" eb="2">
      <t>ショウワ</t>
    </rPh>
    <phoneticPr fontId="4"/>
  </si>
  <si>
    <t>1977）年</t>
    <rPh sb="5" eb="6">
      <t>ネン</t>
    </rPh>
    <phoneticPr fontId="4"/>
  </si>
  <si>
    <t>昭和53（</t>
    <rPh sb="0" eb="2">
      <t>ショウワ</t>
    </rPh>
    <phoneticPr fontId="4"/>
  </si>
  <si>
    <t>1978）年</t>
    <rPh sb="5" eb="6">
      <t>ネン</t>
    </rPh>
    <phoneticPr fontId="4"/>
  </si>
  <si>
    <t>昭和54（</t>
    <rPh sb="0" eb="2">
      <t>ショウワ</t>
    </rPh>
    <phoneticPr fontId="4"/>
  </si>
  <si>
    <t>1979）年</t>
    <rPh sb="5" eb="6">
      <t>ネン</t>
    </rPh>
    <phoneticPr fontId="4"/>
  </si>
  <si>
    <t>昭和55（</t>
    <rPh sb="0" eb="2">
      <t>ショウワ</t>
    </rPh>
    <phoneticPr fontId="4"/>
  </si>
  <si>
    <t>1980）年</t>
    <rPh sb="5" eb="6">
      <t>ネン</t>
    </rPh>
    <phoneticPr fontId="4"/>
  </si>
  <si>
    <t>昭和56（</t>
    <rPh sb="0" eb="2">
      <t>ショウワ</t>
    </rPh>
    <phoneticPr fontId="4"/>
  </si>
  <si>
    <t>1981）年</t>
    <rPh sb="5" eb="6">
      <t>ネン</t>
    </rPh>
    <phoneticPr fontId="4"/>
  </si>
  <si>
    <t>昭和57（</t>
    <rPh sb="0" eb="2">
      <t>ショウワ</t>
    </rPh>
    <phoneticPr fontId="4"/>
  </si>
  <si>
    <t>1982）年</t>
    <rPh sb="5" eb="6">
      <t>ネン</t>
    </rPh>
    <phoneticPr fontId="4"/>
  </si>
  <si>
    <t>昭和58（</t>
    <rPh sb="0" eb="2">
      <t>ショウワ</t>
    </rPh>
    <phoneticPr fontId="4"/>
  </si>
  <si>
    <t>1983）年</t>
    <rPh sb="5" eb="6">
      <t>ネン</t>
    </rPh>
    <phoneticPr fontId="4"/>
  </si>
  <si>
    <t>昭和59（</t>
    <rPh sb="0" eb="2">
      <t>ショウワ</t>
    </rPh>
    <phoneticPr fontId="4"/>
  </si>
  <si>
    <t>1984）年</t>
    <rPh sb="5" eb="6">
      <t>ネン</t>
    </rPh>
    <phoneticPr fontId="4"/>
  </si>
  <si>
    <t>昭和60（</t>
    <rPh sb="0" eb="2">
      <t>ショウワ</t>
    </rPh>
    <phoneticPr fontId="4"/>
  </si>
  <si>
    <t>1985）年</t>
    <rPh sb="5" eb="6">
      <t>ネン</t>
    </rPh>
    <phoneticPr fontId="4"/>
  </si>
  <si>
    <t>昭和61（</t>
    <rPh sb="0" eb="2">
      <t>ショウワ</t>
    </rPh>
    <phoneticPr fontId="4"/>
  </si>
  <si>
    <t>1986）年</t>
    <rPh sb="5" eb="6">
      <t>ネン</t>
    </rPh>
    <phoneticPr fontId="4"/>
  </si>
  <si>
    <t>昭和62（</t>
    <rPh sb="0" eb="2">
      <t>ショウワ</t>
    </rPh>
    <phoneticPr fontId="4"/>
  </si>
  <si>
    <t>1987）年</t>
    <rPh sb="5" eb="6">
      <t>ネン</t>
    </rPh>
    <phoneticPr fontId="4"/>
  </si>
  <si>
    <t>昭和63（</t>
    <rPh sb="0" eb="2">
      <t>ショウワ</t>
    </rPh>
    <phoneticPr fontId="4"/>
  </si>
  <si>
    <t>1988）年</t>
    <rPh sb="5" eb="6">
      <t>ネン</t>
    </rPh>
    <phoneticPr fontId="4"/>
  </si>
  <si>
    <t>平成元 (</t>
    <rPh sb="2" eb="3">
      <t>モト</t>
    </rPh>
    <phoneticPr fontId="4"/>
  </si>
  <si>
    <t>1989）年</t>
    <rPh sb="5" eb="6">
      <t>ネン</t>
    </rPh>
    <phoneticPr fontId="4"/>
  </si>
  <si>
    <t>1990）年</t>
    <rPh sb="5" eb="6">
      <t>ネン</t>
    </rPh>
    <phoneticPr fontId="4"/>
  </si>
  <si>
    <t>1991）年</t>
    <rPh sb="5" eb="6">
      <t>ネン</t>
    </rPh>
    <phoneticPr fontId="4"/>
  </si>
  <si>
    <t>1992）年</t>
    <rPh sb="5" eb="6">
      <t>ネン</t>
    </rPh>
    <phoneticPr fontId="4"/>
  </si>
  <si>
    <t>1993）年</t>
    <rPh sb="5" eb="6">
      <t>ネン</t>
    </rPh>
    <phoneticPr fontId="4"/>
  </si>
  <si>
    <t>1994）年</t>
    <rPh sb="5" eb="6">
      <t>ネン</t>
    </rPh>
    <phoneticPr fontId="4"/>
  </si>
  <si>
    <t>1995）年</t>
    <rPh sb="5" eb="6">
      <t>ネン</t>
    </rPh>
    <phoneticPr fontId="4"/>
  </si>
  <si>
    <t>1996）年</t>
    <rPh sb="5" eb="6">
      <t>ネン</t>
    </rPh>
    <phoneticPr fontId="4"/>
  </si>
  <si>
    <t>1997）年</t>
    <rPh sb="5" eb="6">
      <t>ネン</t>
    </rPh>
    <phoneticPr fontId="4"/>
  </si>
  <si>
    <t>1998）年</t>
    <rPh sb="5" eb="6">
      <t>ネン</t>
    </rPh>
    <phoneticPr fontId="4"/>
  </si>
  <si>
    <t>1999）年</t>
    <rPh sb="5" eb="6">
      <t>ネン</t>
    </rPh>
    <phoneticPr fontId="4"/>
  </si>
  <si>
    <t>2000）年</t>
    <rPh sb="5" eb="6">
      <t>ネン</t>
    </rPh>
    <phoneticPr fontId="4"/>
  </si>
  <si>
    <t>2001）年</t>
    <rPh sb="5" eb="6">
      <t>ネン</t>
    </rPh>
    <phoneticPr fontId="4"/>
  </si>
  <si>
    <t>2002）年</t>
    <rPh sb="5" eb="6">
      <t>ネン</t>
    </rPh>
    <phoneticPr fontId="4"/>
  </si>
  <si>
    <t>2003）年</t>
    <rPh sb="5" eb="6">
      <t>ネン</t>
    </rPh>
    <phoneticPr fontId="4"/>
  </si>
  <si>
    <t>2004）年</t>
    <rPh sb="5" eb="6">
      <t>ネン</t>
    </rPh>
    <phoneticPr fontId="4"/>
  </si>
  <si>
    <t>2005）年</t>
    <rPh sb="5" eb="6">
      <t>ネン</t>
    </rPh>
    <phoneticPr fontId="4"/>
  </si>
  <si>
    <t>2006）年</t>
    <rPh sb="5" eb="6">
      <t>ネン</t>
    </rPh>
    <phoneticPr fontId="4"/>
  </si>
  <si>
    <t>2007）年</t>
    <rPh sb="5" eb="6">
      <t>ネン</t>
    </rPh>
    <phoneticPr fontId="4"/>
  </si>
  <si>
    <t>2008）年</t>
    <rPh sb="5" eb="6">
      <t>ネン</t>
    </rPh>
    <phoneticPr fontId="4"/>
  </si>
  <si>
    <t>2009）年</t>
    <rPh sb="5" eb="6">
      <t>ネン</t>
    </rPh>
    <phoneticPr fontId="4"/>
  </si>
  <si>
    <t>2010）年</t>
    <rPh sb="5" eb="6">
      <t>ネン</t>
    </rPh>
    <phoneticPr fontId="4"/>
  </si>
  <si>
    <t>2011）年</t>
    <rPh sb="5" eb="6">
      <t>ネン</t>
    </rPh>
    <phoneticPr fontId="4"/>
  </si>
  <si>
    <t>2012）年</t>
    <rPh sb="5" eb="6">
      <t>ネン</t>
    </rPh>
    <phoneticPr fontId="4"/>
  </si>
  <si>
    <t>2013）年</t>
    <rPh sb="5" eb="6">
      <t>ネン</t>
    </rPh>
    <phoneticPr fontId="4"/>
  </si>
  <si>
    <t>2014）年</t>
    <rPh sb="5" eb="6">
      <t>ネン</t>
    </rPh>
    <phoneticPr fontId="4"/>
  </si>
  <si>
    <t>12.30</t>
    <phoneticPr fontId="9"/>
  </si>
  <si>
    <t>2015）年</t>
    <rPh sb="5" eb="6">
      <t>ネン</t>
    </rPh>
    <phoneticPr fontId="4"/>
  </si>
  <si>
    <t>2016）年</t>
    <rPh sb="5" eb="6">
      <t>ネン</t>
    </rPh>
    <phoneticPr fontId="4"/>
  </si>
  <si>
    <t>2017）年</t>
    <rPh sb="5" eb="6">
      <t>ネン</t>
    </rPh>
    <phoneticPr fontId="4"/>
  </si>
  <si>
    <t>平成30 (</t>
    <phoneticPr fontId="4"/>
  </si>
  <si>
    <t>2018）年</t>
    <rPh sb="5" eb="6">
      <t>ネン</t>
    </rPh>
    <phoneticPr fontId="4"/>
  </si>
  <si>
    <t>　　　　外国人住民も含む。</t>
    <phoneticPr fontId="4"/>
  </si>
  <si>
    <t xml:space="preserve">  備考：　*　の年は、国勢調査人口である。</t>
    <rPh sb="2" eb="4">
      <t>ビコウ</t>
    </rPh>
    <rPh sb="9" eb="10">
      <t>ネン</t>
    </rPh>
    <rPh sb="12" eb="14">
      <t>コクセイ</t>
    </rPh>
    <rPh sb="14" eb="16">
      <t>チョウサ</t>
    </rPh>
    <rPh sb="16" eb="18">
      <t>ジンコウ</t>
    </rPh>
    <phoneticPr fontId="9"/>
  </si>
  <si>
    <t>* 昭和10（</t>
    <rPh sb="2" eb="4">
      <t>ショウワ</t>
    </rPh>
    <phoneticPr fontId="4"/>
  </si>
  <si>
    <t>* 昭和15（</t>
    <rPh sb="2" eb="4">
      <t>ショウワ</t>
    </rPh>
    <phoneticPr fontId="4"/>
  </si>
  <si>
    <t>* 昭和22（</t>
    <rPh sb="2" eb="4">
      <t>ショウワ</t>
    </rPh>
    <phoneticPr fontId="4"/>
  </si>
  <si>
    <t>* 昭和25（</t>
    <rPh sb="2" eb="4">
      <t>ショウワ</t>
    </rPh>
    <phoneticPr fontId="4"/>
  </si>
  <si>
    <t>* 昭和30（</t>
    <rPh sb="2" eb="4">
      <t>ショウワ</t>
    </rPh>
    <phoneticPr fontId="4"/>
  </si>
  <si>
    <t>65～  歳</t>
    <phoneticPr fontId="4"/>
  </si>
  <si>
    <t>年齢</t>
    <rPh sb="0" eb="1">
      <t>トシ</t>
    </rPh>
    <rPh sb="1" eb="2">
      <t>ヨワイ</t>
    </rPh>
    <phoneticPr fontId="11"/>
  </si>
  <si>
    <t>総数</t>
    <rPh sb="0" eb="1">
      <t>フサ</t>
    </rPh>
    <rPh sb="1" eb="2">
      <t>カズ</t>
    </rPh>
    <phoneticPr fontId="11"/>
  </si>
  <si>
    <t>60～64歳</t>
  </si>
  <si>
    <t>90～94歳</t>
  </si>
  <si>
    <t>65～69歳</t>
  </si>
  <si>
    <t>95～99歳</t>
  </si>
  <si>
    <t>70～74歳</t>
  </si>
  <si>
    <t>15～19歳</t>
    <phoneticPr fontId="11"/>
  </si>
  <si>
    <t>75～79歳</t>
  </si>
  <si>
    <t>20～24歳</t>
    <phoneticPr fontId="11"/>
  </si>
  <si>
    <t>15～64歳</t>
    <phoneticPr fontId="4"/>
  </si>
  <si>
    <t>20～ 歳</t>
    <phoneticPr fontId="4"/>
  </si>
  <si>
    <t>男　女　別　人　口</t>
    <phoneticPr fontId="4"/>
  </si>
  <si>
    <t>総　　　数</t>
    <rPh sb="0" eb="1">
      <t>ソウ</t>
    </rPh>
    <rPh sb="4" eb="5">
      <t>スウ</t>
    </rPh>
    <phoneticPr fontId="9"/>
  </si>
  <si>
    <t>2019）年</t>
    <rPh sb="5" eb="6">
      <t>ネン</t>
    </rPh>
    <phoneticPr fontId="4"/>
  </si>
  <si>
    <t>令和元 (</t>
    <rPh sb="0" eb="2">
      <t>レイワ</t>
    </rPh>
    <rPh sb="2" eb="3">
      <t>ガン</t>
    </rPh>
    <phoneticPr fontId="4"/>
  </si>
  <si>
    <t>　アルジェリア、アンゴラ 、ウガンダ 、エジプト、エスワティニ、エチオピア、エリトリア 、
　ガーナ 、カーボベルデ、ガボン、カメルーン 、ガンビア、ギニア、ギニアビサウ 、ケニア、
　コートジボワール、コモロ、コンゴ共和国、コンゴ民主共和国 、サントメ・プリンシペ、
　ザンビア、シエラレオネ、ジブチ、ジンバブエ、スーダン、セーシェル、
　赤道ギニア、セネガル、ソマリア、タンザニア、チャド、中央アフリカ、チュニジア、トーゴ、
　ナイジェリア、ナミビア、ニジェール、ブルキナファソ、ブルンジ、ベナン、ボツワナ、
　マダガスカル、マラウイ、マリ、南アフリカ、南スーダン、モザンビーク、モーリシャス、
　モーリタニア、モロッコ、リビア、リベリア、ルワンダ、レソト</t>
    <phoneticPr fontId="4"/>
  </si>
  <si>
    <t>　アイスランド、アイルランド、アゼルバイジャン、アルバニア、アルメニア、アンドラ、イタリア、
　ウクライナ、ウズベキスタン、英国、エストニア、オーストリア、オランダ、カザフスタン、
　北マケドニア、キプロス、ギリシャ、キルギス、クロアチア、コソボ、サンマリノ、ジョージア、
　スイス、スウェーデン、スペイン、スロバキア、スロベニア、セルビア、タジキスタン、チェコ、
　デンマーク、ドイツ、トルクメニスタン、ノルウェー、バチカン、ハンガリー、フィンランド、
　フランス、ブルガリア、ベラルーシ、ベルギー、ポーランド、ボスニア・ヘルツェゴビナ、
　ポルトガル、マルタ、モナコ、モルドバ、モンテネグロ、
　ラトビア、リヒテンシュタイン、リトアニア、ルーマニア、ルクセンブルク、ロシア</t>
    <phoneticPr fontId="4"/>
  </si>
  <si>
    <t>備考：朝鮮には北朝鮮を、中国には香港・マカオをそれぞれ含む</t>
    <rPh sb="0" eb="2">
      <t>ビコウ</t>
    </rPh>
    <rPh sb="3" eb="5">
      <t>チョウセン</t>
    </rPh>
    <rPh sb="7" eb="10">
      <t>キタチョウセン</t>
    </rPh>
    <rPh sb="12" eb="14">
      <t>チュウゴク</t>
    </rPh>
    <rPh sb="16" eb="18">
      <t>ホンコン</t>
    </rPh>
    <rPh sb="27" eb="28">
      <t>フク</t>
    </rPh>
    <phoneticPr fontId="4"/>
  </si>
  <si>
    <t>資料：市民文化部市民課</t>
    <rPh sb="0" eb="2">
      <t>シリョウ</t>
    </rPh>
    <phoneticPr fontId="9"/>
  </si>
  <si>
    <t>2020）年</t>
    <rPh sb="5" eb="6">
      <t>ネン</t>
    </rPh>
    <phoneticPr fontId="4"/>
  </si>
  <si>
    <t>令和２年</t>
    <rPh sb="0" eb="2">
      <t>レイワ</t>
    </rPh>
    <rPh sb="3" eb="4">
      <t>ネン</t>
    </rPh>
    <phoneticPr fontId="4"/>
  </si>
  <si>
    <t>その他</t>
    <rPh sb="2" eb="3">
      <t>タ</t>
    </rPh>
    <phoneticPr fontId="4"/>
  </si>
  <si>
    <t>無国籍及び国籍不明</t>
    <rPh sb="0" eb="3">
      <t>ムコクセキ</t>
    </rPh>
    <rPh sb="3" eb="4">
      <t>オヨ</t>
    </rPh>
    <rPh sb="5" eb="7">
      <t>コクセキ</t>
    </rPh>
    <rPh sb="7" eb="9">
      <t>フメイ</t>
    </rPh>
    <phoneticPr fontId="4"/>
  </si>
  <si>
    <t>北島東町</t>
    <rPh sb="0" eb="2">
      <t>キタジマ</t>
    </rPh>
    <rPh sb="2" eb="3">
      <t>ヒガシ</t>
    </rPh>
    <rPh sb="3" eb="4">
      <t>マチ</t>
    </rPh>
    <phoneticPr fontId="4"/>
  </si>
  <si>
    <t>桑才町</t>
    <rPh sb="0" eb="2">
      <t>クワザイ</t>
    </rPh>
    <rPh sb="2" eb="3">
      <t>マチ</t>
    </rPh>
    <phoneticPr fontId="4"/>
  </si>
  <si>
    <t>ひえ島町</t>
    <rPh sb="2" eb="3">
      <t>ジマ</t>
    </rPh>
    <rPh sb="3" eb="4">
      <t>チョウ</t>
    </rPh>
    <phoneticPr fontId="4"/>
  </si>
  <si>
    <t>桑才町</t>
    <phoneticPr fontId="4"/>
  </si>
  <si>
    <t>2021）年</t>
    <rPh sb="5" eb="6">
      <t>ネン</t>
    </rPh>
    <phoneticPr fontId="4"/>
  </si>
  <si>
    <t>令和３年</t>
    <rPh sb="0" eb="2">
      <t>レイワ</t>
    </rPh>
    <rPh sb="3" eb="4">
      <t>ネン</t>
    </rPh>
    <phoneticPr fontId="4"/>
  </si>
  <si>
    <t>100～104歳</t>
    <phoneticPr fontId="4"/>
  </si>
  <si>
    <t>再掲
(75～  歳)</t>
    <rPh sb="0" eb="2">
      <t>サイケイ</t>
    </rPh>
    <phoneticPr fontId="4"/>
  </si>
  <si>
    <t>2022）年</t>
    <rPh sb="5" eb="6">
      <t>ネン</t>
    </rPh>
    <phoneticPr fontId="4"/>
  </si>
  <si>
    <t>令和４年</t>
    <rPh sb="0" eb="2">
      <t>レイワ</t>
    </rPh>
    <rPh sb="3" eb="4">
      <t>ネン</t>
    </rPh>
    <phoneticPr fontId="4"/>
  </si>
  <si>
    <t>2023）年</t>
    <rPh sb="5" eb="6">
      <t>ネン</t>
    </rPh>
    <phoneticPr fontId="4"/>
  </si>
  <si>
    <t>令和５年</t>
    <rPh sb="0" eb="2">
      <t>レイワ</t>
    </rPh>
    <rPh sb="3" eb="4">
      <t>ネン</t>
    </rPh>
    <phoneticPr fontId="4"/>
  </si>
  <si>
    <t>北島町</t>
    <rPh sb="0" eb="2">
      <t>キタジマ</t>
    </rPh>
    <rPh sb="2" eb="3">
      <t>マチ</t>
    </rPh>
    <phoneticPr fontId="4"/>
  </si>
  <si>
    <t>年齢階級</t>
    <rPh sb="0" eb="2">
      <t>ネンレイ</t>
    </rPh>
    <rPh sb="2" eb="4">
      <t>カイキュウ</t>
    </rPh>
    <phoneticPr fontId="21"/>
  </si>
  <si>
    <t>転入</t>
    <rPh sb="0" eb="2">
      <t>テンニュウ</t>
    </rPh>
    <phoneticPr fontId="21"/>
  </si>
  <si>
    <t>転出</t>
    <rPh sb="0" eb="2">
      <t>テンシュツ</t>
    </rPh>
    <phoneticPr fontId="21"/>
  </si>
  <si>
    <t>増減数</t>
    <rPh sb="0" eb="2">
      <t>ゾウゲン</t>
    </rPh>
    <rPh sb="2" eb="3">
      <t>スウ</t>
    </rPh>
    <phoneticPr fontId="21"/>
  </si>
  <si>
    <t>総数</t>
    <rPh sb="0" eb="2">
      <t>ソウスウ</t>
    </rPh>
    <phoneticPr fontId="21"/>
  </si>
  <si>
    <t>男性</t>
    <rPh sb="0" eb="2">
      <t>ダンセイ</t>
    </rPh>
    <phoneticPr fontId="21"/>
  </si>
  <si>
    <t>女性</t>
    <rPh sb="0" eb="2">
      <t>ジョセイ</t>
    </rPh>
    <phoneticPr fontId="21"/>
  </si>
  <si>
    <t>　備考：本数値は転入届・転出届により住所異動を行った人数である。（異動日時点）</t>
    <rPh sb="1" eb="3">
      <t>ビコウ</t>
    </rPh>
    <rPh sb="4" eb="5">
      <t>ホン</t>
    </rPh>
    <rPh sb="5" eb="7">
      <t>スウチ</t>
    </rPh>
    <rPh sb="8" eb="10">
      <t>テンニュウ</t>
    </rPh>
    <rPh sb="10" eb="11">
      <t>トドケ</t>
    </rPh>
    <rPh sb="12" eb="14">
      <t>テンシュツ</t>
    </rPh>
    <rPh sb="14" eb="15">
      <t>トドケ</t>
    </rPh>
    <rPh sb="18" eb="20">
      <t>ジュウショ</t>
    </rPh>
    <rPh sb="20" eb="22">
      <t>イドウ</t>
    </rPh>
    <rPh sb="23" eb="24">
      <t>オコナ</t>
    </rPh>
    <rPh sb="26" eb="27">
      <t>ニン</t>
    </rPh>
    <rPh sb="27" eb="28">
      <t>スウ</t>
    </rPh>
    <rPh sb="33" eb="36">
      <t>イドウビ</t>
    </rPh>
    <rPh sb="36" eb="38">
      <t>ジテン</t>
    </rPh>
    <phoneticPr fontId="21"/>
  </si>
  <si>
    <t>　資料：市民文化部市民課</t>
    <rPh sb="1" eb="3">
      <t>シリョウ</t>
    </rPh>
    <rPh sb="4" eb="8">
      <t>シミンブンカ</t>
    </rPh>
    <rPh sb="8" eb="9">
      <t>ブ</t>
    </rPh>
    <rPh sb="9" eb="11">
      <t>シミン</t>
    </rPh>
    <rPh sb="11" eb="12">
      <t>カ</t>
    </rPh>
    <phoneticPr fontId="21"/>
  </si>
  <si>
    <t>2024）年</t>
    <rPh sb="5" eb="6">
      <t>ネン</t>
    </rPh>
    <phoneticPr fontId="4"/>
  </si>
  <si>
    <t>令和元年</t>
    <rPh sb="0" eb="2">
      <t>レイワ</t>
    </rPh>
    <rPh sb="2" eb="4">
      <t>ガンネン</t>
    </rPh>
    <rPh sb="3" eb="4">
      <t>ネン</t>
    </rPh>
    <phoneticPr fontId="7"/>
  </si>
  <si>
    <t>令和２年</t>
    <rPh sb="0" eb="2">
      <t>レイワ</t>
    </rPh>
    <rPh sb="3" eb="4">
      <t>ネン</t>
    </rPh>
    <phoneticPr fontId="7"/>
  </si>
  <si>
    <t>令和３年</t>
    <rPh sb="0" eb="2">
      <t>レイワ</t>
    </rPh>
    <rPh sb="3" eb="4">
      <t>ネン</t>
    </rPh>
    <phoneticPr fontId="7"/>
  </si>
  <si>
    <t>令和４年</t>
    <rPh sb="0" eb="2">
      <t>レイワ</t>
    </rPh>
    <rPh sb="3" eb="4">
      <t>ネン</t>
    </rPh>
    <phoneticPr fontId="7"/>
  </si>
  <si>
    <t>令和５年</t>
    <rPh sb="0" eb="2">
      <t>レイワ</t>
    </rPh>
    <rPh sb="3" eb="4">
      <t>ネン</t>
    </rPh>
    <phoneticPr fontId="7"/>
  </si>
  <si>
    <t>令和５年４月</t>
    <rPh sb="0" eb="2">
      <t>レイワ</t>
    </rPh>
    <rPh sb="3" eb="4">
      <t>ネン</t>
    </rPh>
    <rPh sb="5" eb="6">
      <t>ガツ</t>
    </rPh>
    <phoneticPr fontId="9"/>
  </si>
  <si>
    <t>　　　　５月</t>
    <rPh sb="5" eb="6">
      <t>ツキ</t>
    </rPh>
    <phoneticPr fontId="4"/>
  </si>
  <si>
    <t>　　　　６月</t>
    <rPh sb="5" eb="6">
      <t>ツキ</t>
    </rPh>
    <phoneticPr fontId="4"/>
  </si>
  <si>
    <t>　　　　７月</t>
    <rPh sb="5" eb="6">
      <t>ツキ</t>
    </rPh>
    <phoneticPr fontId="4"/>
  </si>
  <si>
    <t>　　　　８月</t>
    <rPh sb="4" eb="5">
      <t>ツキ</t>
    </rPh>
    <phoneticPr fontId="4"/>
  </si>
  <si>
    <t>　　　　９月</t>
    <rPh sb="5" eb="6">
      <t>ツキ</t>
    </rPh>
    <phoneticPr fontId="4"/>
  </si>
  <si>
    <t>令和６年１月</t>
    <rPh sb="0" eb="2">
      <t>レイワ</t>
    </rPh>
    <rPh sb="3" eb="4">
      <t>ネン</t>
    </rPh>
    <rPh sb="5" eb="6">
      <t>ガツ</t>
    </rPh>
    <phoneticPr fontId="9"/>
  </si>
  <si>
    <t>　　　　２月</t>
    <rPh sb="5" eb="6">
      <t>ツキ</t>
    </rPh>
    <phoneticPr fontId="4"/>
  </si>
  <si>
    <t>　　　　３月</t>
    <rPh sb="5" eb="6">
      <t>ツキ</t>
    </rPh>
    <phoneticPr fontId="4"/>
  </si>
  <si>
    <t>４月</t>
    <rPh sb="1" eb="2">
      <t>ガツ</t>
    </rPh>
    <phoneticPr fontId="4"/>
  </si>
  <si>
    <t>５月</t>
    <rPh sb="1" eb="2">
      <t>ガツ</t>
    </rPh>
    <phoneticPr fontId="4"/>
  </si>
  <si>
    <t>６月</t>
    <phoneticPr fontId="22"/>
  </si>
  <si>
    <t>７月</t>
    <phoneticPr fontId="22"/>
  </si>
  <si>
    <t>８月</t>
    <phoneticPr fontId="22"/>
  </si>
  <si>
    <t>９月</t>
    <phoneticPr fontId="22"/>
  </si>
  <si>
    <t>１月</t>
    <rPh sb="1" eb="2">
      <t>ガツ</t>
    </rPh>
    <phoneticPr fontId="4"/>
  </si>
  <si>
    <t>２月</t>
    <rPh sb="1" eb="2">
      <t>ガツ</t>
    </rPh>
    <phoneticPr fontId="9"/>
  </si>
  <si>
    <t>３月</t>
    <phoneticPr fontId="22"/>
  </si>
  <si>
    <t>　　2-2．戸籍人口及び　住民基本台帳人口</t>
    <phoneticPr fontId="9"/>
  </si>
  <si>
    <t xml:space="preserve">  　資料：市民文化部市民課</t>
    <rPh sb="3" eb="5">
      <t>シリョウ</t>
    </rPh>
    <phoneticPr fontId="9"/>
  </si>
  <si>
    <t>令和元年</t>
    <rPh sb="0" eb="2">
      <t>レイワ</t>
    </rPh>
    <rPh sb="2" eb="4">
      <t>ガンネン</t>
    </rPh>
    <phoneticPr fontId="17"/>
  </si>
  <si>
    <t>令和２年</t>
    <rPh sb="0" eb="2">
      <t>レイワ</t>
    </rPh>
    <rPh sb="3" eb="4">
      <t>ネン</t>
    </rPh>
    <phoneticPr fontId="17"/>
  </si>
  <si>
    <t>令和３年</t>
    <rPh sb="0" eb="2">
      <t>レイワ</t>
    </rPh>
    <rPh sb="3" eb="4">
      <t>ネン</t>
    </rPh>
    <phoneticPr fontId="17"/>
  </si>
  <si>
    <t>令和４年</t>
    <rPh sb="0" eb="2">
      <t>レイワ</t>
    </rPh>
    <rPh sb="3" eb="4">
      <t>ネン</t>
    </rPh>
    <phoneticPr fontId="17"/>
  </si>
  <si>
    <t>令和５年１月</t>
    <rPh sb="0" eb="2">
      <t>レイワ</t>
    </rPh>
    <rPh sb="3" eb="4">
      <t>ネン</t>
    </rPh>
    <rPh sb="5" eb="6">
      <t>ガツ</t>
    </rPh>
    <phoneticPr fontId="9"/>
  </si>
  <si>
    <t>　　　　４月</t>
    <rPh sb="5" eb="6">
      <t>ツキ</t>
    </rPh>
    <phoneticPr fontId="4"/>
  </si>
  <si>
    <t>元</t>
    <rPh sb="0" eb="1">
      <t>ガン</t>
    </rPh>
    <phoneticPr fontId="17"/>
  </si>
  <si>
    <t>2-4．年　齢（　各　歳　）、　</t>
    <phoneticPr fontId="11"/>
  </si>
  <si>
    <t xml:space="preserve"> 　2-5．町別世帯数及び　年齢（５歳階級）別人口</t>
    <rPh sb="6" eb="7">
      <t>チョウ</t>
    </rPh>
    <rPh sb="7" eb="8">
      <t>ベツ</t>
    </rPh>
    <rPh sb="8" eb="11">
      <t>セタイスウ</t>
    </rPh>
    <rPh sb="11" eb="12">
      <t>オヨ</t>
    </rPh>
    <rPh sb="14" eb="16">
      <t>ネンレイ</t>
    </rPh>
    <rPh sb="18" eb="19">
      <t>サイ</t>
    </rPh>
    <rPh sb="19" eb="21">
      <t>カイキュウ</t>
    </rPh>
    <rPh sb="22" eb="23">
      <t>ベツ</t>
    </rPh>
    <rPh sb="23" eb="25">
      <t>ジンコウ</t>
    </rPh>
    <phoneticPr fontId="5"/>
  </si>
  <si>
    <t>０～４歳</t>
    <rPh sb="3" eb="4">
      <t>サイ</t>
    </rPh>
    <phoneticPr fontId="11"/>
  </si>
  <si>
    <t>５～９歳</t>
    <rPh sb="3" eb="4">
      <t>サイ</t>
    </rPh>
    <phoneticPr fontId="11"/>
  </si>
  <si>
    <t xml:space="preserve"> ０～14歳</t>
    <rPh sb="5" eb="6">
      <t>サイ</t>
    </rPh>
    <phoneticPr fontId="11"/>
  </si>
  <si>
    <t xml:space="preserve"> ０～19歳</t>
    <rPh sb="5" eb="6">
      <t>サイ</t>
    </rPh>
    <phoneticPr fontId="11"/>
  </si>
  <si>
    <t xml:space="preserve"> ０～４歳</t>
    <rPh sb="4" eb="5">
      <t>サイ</t>
    </rPh>
    <phoneticPr fontId="5"/>
  </si>
  <si>
    <t>５～９歳</t>
    <phoneticPr fontId="5"/>
  </si>
  <si>
    <t>2-6．社会動態　（５歳階級）　男女別数</t>
    <rPh sb="4" eb="8">
      <t>シャカイドウタイ</t>
    </rPh>
    <rPh sb="11" eb="12">
      <t>サイ</t>
    </rPh>
    <rPh sb="12" eb="14">
      <t>カイキュウ</t>
    </rPh>
    <rPh sb="16" eb="18">
      <t>ダンジョ</t>
    </rPh>
    <rPh sb="18" eb="19">
      <t>ベツ</t>
    </rPh>
    <rPh sb="19" eb="20">
      <t>スウ</t>
    </rPh>
    <phoneticPr fontId="21"/>
  </si>
  <si>
    <t>2-7．国・地域別外国人人口</t>
    <rPh sb="4" eb="5">
      <t>クニ</t>
    </rPh>
    <rPh sb="6" eb="8">
      <t>チイキ</t>
    </rPh>
    <rPh sb="8" eb="9">
      <t>ベツ</t>
    </rPh>
    <rPh sb="9" eb="10">
      <t>ソト</t>
    </rPh>
    <rPh sb="10" eb="11">
      <t>クニ</t>
    </rPh>
    <rPh sb="11" eb="12">
      <t>ジン</t>
    </rPh>
    <rPh sb="12" eb="13">
      <t>ヒト</t>
    </rPh>
    <rPh sb="13" eb="14">
      <t>クチ</t>
    </rPh>
    <phoneticPr fontId="4"/>
  </si>
  <si>
    <t>令和６年</t>
    <rPh sb="0" eb="2">
      <t>レイワ</t>
    </rPh>
    <rPh sb="3" eb="4">
      <t>ネン</t>
    </rPh>
    <phoneticPr fontId="4"/>
  </si>
  <si>
    <t>令和２ (</t>
    <rPh sb="0" eb="2">
      <t>レイワ</t>
    </rPh>
    <phoneticPr fontId="4"/>
  </si>
  <si>
    <t>令和３ (</t>
    <rPh sb="0" eb="2">
      <t>レイワ</t>
    </rPh>
    <phoneticPr fontId="4"/>
  </si>
  <si>
    <t>令和４ (</t>
    <rPh sb="0" eb="2">
      <t>レイワ</t>
    </rPh>
    <phoneticPr fontId="4"/>
  </si>
  <si>
    <t>令和５ (</t>
    <rPh sb="0" eb="2">
      <t>レイワ</t>
    </rPh>
    <phoneticPr fontId="4"/>
  </si>
  <si>
    <t>令和６ (</t>
    <rPh sb="0" eb="2">
      <t>レイワ</t>
    </rPh>
    <phoneticPr fontId="4"/>
  </si>
  <si>
    <t>平成２ (</t>
    <phoneticPr fontId="4"/>
  </si>
  <si>
    <t>平成３ (</t>
    <phoneticPr fontId="4"/>
  </si>
  <si>
    <t>平成４ (</t>
    <phoneticPr fontId="4"/>
  </si>
  <si>
    <t>平成５ (</t>
    <phoneticPr fontId="4"/>
  </si>
  <si>
    <t>平成６ (</t>
    <phoneticPr fontId="4"/>
  </si>
  <si>
    <t>平成７ (</t>
    <phoneticPr fontId="4"/>
  </si>
  <si>
    <t>平成８ (</t>
    <phoneticPr fontId="4"/>
  </si>
  <si>
    <t>平成９ (</t>
    <phoneticPr fontId="4"/>
  </si>
  <si>
    <t>０</t>
    <phoneticPr fontId="4"/>
  </si>
  <si>
    <t>１</t>
    <phoneticPr fontId="4"/>
  </si>
  <si>
    <t>２</t>
    <phoneticPr fontId="4"/>
  </si>
  <si>
    <t>３</t>
    <phoneticPr fontId="4"/>
  </si>
  <si>
    <t>４</t>
    <phoneticPr fontId="4"/>
  </si>
  <si>
    <t>５</t>
    <phoneticPr fontId="4"/>
  </si>
  <si>
    <t>６</t>
    <phoneticPr fontId="4"/>
  </si>
  <si>
    <t>７</t>
    <phoneticPr fontId="4"/>
  </si>
  <si>
    <t>８</t>
    <phoneticPr fontId="4"/>
  </si>
  <si>
    <t>９</t>
    <phoneticPr fontId="4"/>
  </si>
  <si>
    <t xml:space="preserve"> 本表は、各年10月１日現在の住民基本台帳法に基づく数値である。</t>
    <phoneticPr fontId="4"/>
  </si>
  <si>
    <t>本表は、各年４月１日及び各月１日現在の数値である。</t>
    <phoneticPr fontId="9"/>
  </si>
  <si>
    <t>元</t>
    <rPh sb="0" eb="1">
      <t>ガン</t>
    </rPh>
    <phoneticPr fontId="4"/>
  </si>
  <si>
    <t xml:space="preserve"> 本表は、各年10月１日現在の住民基本台帳法に基づく数値である。</t>
    <rPh sb="1" eb="2">
      <t>ホン</t>
    </rPh>
    <rPh sb="2" eb="3">
      <t>ヒョウ</t>
    </rPh>
    <rPh sb="5" eb="6">
      <t>カク</t>
    </rPh>
    <rPh sb="6" eb="7">
      <t>トシ</t>
    </rPh>
    <rPh sb="7" eb="10">
      <t>１０ガツ</t>
    </rPh>
    <rPh sb="11" eb="12">
      <t>ヒ</t>
    </rPh>
    <rPh sb="12" eb="13">
      <t>ゲンダイ</t>
    </rPh>
    <rPh sb="13" eb="14">
      <t>ア</t>
    </rPh>
    <rPh sb="15" eb="17">
      <t>ジュウミン</t>
    </rPh>
    <rPh sb="17" eb="18">
      <t>モト</t>
    </rPh>
    <rPh sb="18" eb="19">
      <t>ホン</t>
    </rPh>
    <rPh sb="19" eb="21">
      <t>ダイチョウ</t>
    </rPh>
    <rPh sb="21" eb="22">
      <t>ホウ</t>
    </rPh>
    <rPh sb="23" eb="24">
      <t>モト</t>
    </rPh>
    <rPh sb="26" eb="28">
      <t>スウチ</t>
    </rPh>
    <phoneticPr fontId="9"/>
  </si>
  <si>
    <t xml:space="preserve">  資料：総務部総務課</t>
    <rPh sb="2" eb="4">
      <t>シリョウ</t>
    </rPh>
    <rPh sb="5" eb="7">
      <t>ソウム</t>
    </rPh>
    <rPh sb="7" eb="8">
      <t>ブ</t>
    </rPh>
    <rPh sb="8" eb="10">
      <t>ソウム</t>
    </rPh>
    <rPh sb="10" eb="11">
      <t>カ</t>
    </rPh>
    <phoneticPr fontId="9"/>
  </si>
  <si>
    <t xml:space="preserve">  　資料：市民文化部市民課、総務部総務課</t>
    <rPh sb="3" eb="5">
      <t>シリョウ</t>
    </rPh>
    <rPh sb="15" eb="17">
      <t>ソウム</t>
    </rPh>
    <rPh sb="17" eb="18">
      <t>ブ</t>
    </rPh>
    <rPh sb="18" eb="21">
      <t>ソウムカ</t>
    </rPh>
    <phoneticPr fontId="9"/>
  </si>
  <si>
    <t>０～４歳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</si>
  <si>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</si>
  <si>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</si>
  <si>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</si>
  <si>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</si>
  <si>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</si>
  <si>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</si>
  <si>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</si>
  <si>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</si>
  <si>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</si>
  <si>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50～54歳</t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</si>
  <si>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</si>
  <si>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</si>
  <si>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</si>
  <si>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</si>
  <si>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</si>
  <si>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</si>
  <si>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85～89歳</t>
    <phoneticPr fontId="21"/>
  </si>
  <si>
    <t>90～94歳</t>
    <phoneticPr fontId="21"/>
  </si>
  <si>
    <t>95歳以上</t>
    <rPh sb="2" eb="3">
      <t>サイ</t>
    </rPh>
    <rPh sb="3" eb="5">
      <t>イジョウ</t>
    </rPh>
    <phoneticPr fontId="21"/>
  </si>
  <si>
    <t>備考：上記地域名及び国の分類は、外務省ＨＰ「国・地域」より準用</t>
    <rPh sb="0" eb="2">
      <t>ビコウ</t>
    </rPh>
    <rPh sb="3" eb="5">
      <t>ジョウキ</t>
    </rPh>
    <rPh sb="5" eb="7">
      <t>チイキ</t>
    </rPh>
    <rPh sb="7" eb="8">
      <t>メイ</t>
    </rPh>
    <rPh sb="8" eb="9">
      <t>オヨ</t>
    </rPh>
    <rPh sb="10" eb="11">
      <t>クニ</t>
    </rPh>
    <rPh sb="12" eb="14">
      <t>ブンルイ</t>
    </rPh>
    <rPh sb="16" eb="19">
      <t>ガイムショウ</t>
    </rPh>
    <rPh sb="22" eb="23">
      <t>クニ</t>
    </rPh>
    <rPh sb="24" eb="26">
      <t>チイキ</t>
    </rPh>
    <rPh sb="29" eb="31">
      <t>ジュンヨウ</t>
    </rPh>
    <phoneticPr fontId="4"/>
  </si>
  <si>
    <t xml:space="preserve">  備考：平成23年までは住民基本台帳法及び外国人登録法に基づくものであるが、法改正に伴い、外国人　　　住民も住民基本台帳に記載されることとなったことから、平成24年以降は住民基本台帳登録者数に</t>
    <rPh sb="2" eb="4">
      <t>ビコウ</t>
    </rPh>
    <rPh sb="5" eb="7">
      <t>ヘイセイ</t>
    </rPh>
    <rPh sb="9" eb="10">
      <t>ネン</t>
    </rPh>
    <rPh sb="13" eb="15">
      <t>ジュウミン</t>
    </rPh>
    <rPh sb="15" eb="17">
      <t>キホン</t>
    </rPh>
    <rPh sb="17" eb="19">
      <t>ダイチョウ</t>
    </rPh>
    <rPh sb="19" eb="20">
      <t>ホウ</t>
    </rPh>
    <rPh sb="20" eb="21">
      <t>オヨ</t>
    </rPh>
    <rPh sb="22" eb="24">
      <t>ガイコク</t>
    </rPh>
    <rPh sb="24" eb="25">
      <t>ジン</t>
    </rPh>
    <rPh sb="25" eb="28">
      <t>トウロクホウ</t>
    </rPh>
    <rPh sb="29" eb="30">
      <t>モト</t>
    </rPh>
    <rPh sb="39" eb="42">
      <t>ホウカイセイ</t>
    </rPh>
    <rPh sb="43" eb="44">
      <t>トモナ</t>
    </rPh>
    <phoneticPr fontId="9"/>
  </si>
  <si>
    <t>本表の自然動態は、戸籍法による届出数である。（他市での</t>
    <phoneticPr fontId="9"/>
  </si>
  <si>
    <t>届出数も含む。）社会動態は、住民基本台帳法にもとづく届出移動数である。</t>
    <phoneticPr fontId="4"/>
  </si>
  <si>
    <t>国外にて届出された件数を加えたものである。</t>
    <phoneticPr fontId="4"/>
  </si>
  <si>
    <t>2-3．人　　　口　　</t>
    <phoneticPr fontId="9"/>
  </si>
  <si>
    <t>　　動　　　態</t>
    <phoneticPr fontId="4"/>
  </si>
  <si>
    <t>　　備考：婚姻、離婚、死産について、１月は１月１日から２月14日までの数値、２月から11月</t>
    <rPh sb="2" eb="4">
      <t>ビコウ</t>
    </rPh>
    <rPh sb="5" eb="7">
      <t>コンイン</t>
    </rPh>
    <rPh sb="8" eb="10">
      <t>リコン</t>
    </rPh>
    <rPh sb="11" eb="13">
      <t>シザン</t>
    </rPh>
    <rPh sb="19" eb="20">
      <t>ガツ</t>
    </rPh>
    <rPh sb="22" eb="23">
      <t>ガツ</t>
    </rPh>
    <rPh sb="24" eb="25">
      <t>ニチ</t>
    </rPh>
    <rPh sb="28" eb="29">
      <t>ガツ</t>
    </rPh>
    <rPh sb="31" eb="32">
      <t>ニチ</t>
    </rPh>
    <rPh sb="35" eb="37">
      <t>スウチ</t>
    </rPh>
    <rPh sb="39" eb="40">
      <t>ガツ</t>
    </rPh>
    <rPh sb="44" eb="45">
      <t>ガツ</t>
    </rPh>
    <phoneticPr fontId="9"/>
  </si>
  <si>
    <t>までは、当月15日から翌月14日までの数値、12月は、12月15日から12月末日までの数値である。</t>
    <phoneticPr fontId="4"/>
  </si>
  <si>
    <t>婚姻、離婚、死産は、本市において受理した件数に、</t>
    <phoneticPr fontId="9"/>
  </si>
  <si>
    <t>本表は、令和６年10月１日現在の住民　</t>
    <rPh sb="4" eb="6">
      <t>レイワ</t>
    </rPh>
    <rPh sb="7" eb="8">
      <t>ネン</t>
    </rPh>
    <phoneticPr fontId="11"/>
  </si>
  <si>
    <t>本表は、令和６年10月１日現在の住民基本台帳法に基づく数値である。　</t>
    <rPh sb="0" eb="1">
      <t>ホン</t>
    </rPh>
    <rPh sb="1" eb="2">
      <t>ヒョウ</t>
    </rPh>
    <rPh sb="4" eb="6">
      <t>レイワ</t>
    </rPh>
    <rPh sb="7" eb="8">
      <t>ネン</t>
    </rPh>
    <rPh sb="10" eb="11">
      <t>ガツ</t>
    </rPh>
    <rPh sb="12" eb="13">
      <t>ニチ</t>
    </rPh>
    <rPh sb="13" eb="15">
      <t>ゲンザイ</t>
    </rPh>
    <rPh sb="16" eb="18">
      <t>ジュウミン</t>
    </rPh>
    <rPh sb="18" eb="19">
      <t>モト</t>
    </rPh>
    <rPh sb="19" eb="20">
      <t>ホン</t>
    </rPh>
    <rPh sb="20" eb="22">
      <t>ダイチョウ</t>
    </rPh>
    <rPh sb="22" eb="23">
      <t>ホウ</t>
    </rPh>
    <rPh sb="24" eb="25">
      <t>モト</t>
    </rPh>
    <rPh sb="27" eb="29">
      <t>スウチ</t>
    </rPh>
    <phoneticPr fontId="5"/>
  </si>
  <si>
    <t>本表は令和５年中（１月１日～12月31日）の数値である。</t>
    <rPh sb="0" eb="1">
      <t>ホン</t>
    </rPh>
    <rPh sb="1" eb="2">
      <t>ヒョウ</t>
    </rPh>
    <rPh sb="3" eb="5">
      <t>レイワ</t>
    </rPh>
    <rPh sb="6" eb="7">
      <t>ネン</t>
    </rPh>
    <rPh sb="7" eb="8">
      <t>ジュウ</t>
    </rPh>
    <rPh sb="10" eb="11">
      <t>ガツ</t>
    </rPh>
    <rPh sb="12" eb="13">
      <t>ニチ</t>
    </rPh>
    <rPh sb="16" eb="17">
      <t>ガツ</t>
    </rPh>
    <rPh sb="19" eb="20">
      <t>ニチ</t>
    </rPh>
    <rPh sb="22" eb="24">
      <t>スウチ</t>
    </rPh>
    <rPh sb="23" eb="24">
      <t>ダイスウ</t>
    </rPh>
    <phoneticPr fontId="21"/>
  </si>
  <si>
    <t xml:space="preserve"> 　　</t>
    <phoneticPr fontId="9"/>
  </si>
  <si>
    <t>2-1．人　　口　</t>
    <phoneticPr fontId="4"/>
  </si>
  <si>
    <t>　推　　移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</si>
</sst>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 * #,##0_ ;_ * \-#,##0_ ;_ * &quot;-&quot;_ ;_ @_ "/>
    <numFmt numFmtId="176" formatCode="#,###"/>
    <numFmt numFmtId="177" formatCode="\ #,##0;&quot;△&quot;\ #,##0"/>
    <numFmt numFmtId="178" formatCode="&quot;平&quot;&quot;成&quot;#,###&quot;年&quot;"/>
    <numFmt numFmtId="179" formatCode="\ \ #,###"/>
    <numFmt numFmtId="180" formatCode="#,##0.000;[Red]\-#,##0.000"/>
    <numFmt numFmtId="181" formatCode="\ \ \ \ \ \ #,###"/>
    <numFmt numFmtId="182" formatCode="#,##0;&quot;△ &quot;#,##0"/>
    <numFmt numFmtId="183" formatCode="\ &quot;平&quot;&quot;成&quot;&quot;&quot;#,###&quot;年&quot;"/>
    <numFmt numFmtId="184" formatCode="#,##0_);[Red]\(#,##0\)"/>
    <numFmt numFmtId="185" formatCode="\(0\)"/>
    <numFmt numFmtId="186" formatCode="0.00_);[Red]\(0.00\)"/>
    <numFmt numFmtId="187" formatCode="\(#,##0\)"/>
    <numFmt numFmtId="188" formatCode="#,##0.0"/>
    <numFmt numFmtId="189" formatCode="0.0%"/>
    <numFmt numFmtId="190" formatCode="\(0.0%\)"/>
    <numFmt numFmtId="191" formatCode="_-* #,##0_-;\-* #,##0_-;_-* &quot;-&quot;_-;_-@_-"/>
    <numFmt numFmtId="192" formatCode="#,##0.0;[Red]\-#,##0.0"/>
    <numFmt numFmtId="193" formatCode="\(#,##0\);[Red]\-#,##0;\(\-\)"/>
    <numFmt numFmtId="194" formatCode="0.0%;&quot;△&quot;0.0%"/>
    <numFmt numFmtId="195" formatCode="\(\-\)"/>
  </numFmts>
  <fonts count="2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明朝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MS明朝"/>
      <family val="2"/>
      <charset val="128"/>
    </font>
    <font>
      <b/>
      <sz val="9"/>
      <name val="ＭＳ 明朝"/>
      <family val="1"/>
      <charset val="128"/>
    </font>
    <font>
      <sz val="20"/>
      <name val="ＭＳ 明朝"/>
      <family val="1"/>
      <charset val="128"/>
    </font>
    <font>
      <sz val="11"/>
      <name val="小塚ゴシック Pro R"/>
      <family val="2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1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8" fillId="0" borderId="0"/>
    <xf numFmtId="38" fontId="8" fillId="0" borderId="0" applyFont="0" applyFill="0" applyBorder="0" applyAlignment="0" applyProtection="0"/>
    <xf numFmtId="0" fontId="10" fillId="0" borderId="0"/>
    <xf numFmtId="38" fontId="10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7" fillId="0" borderId="0"/>
    <xf numFmtId="191" fontId="7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39">
    <xf numFmtId="0" fontId="0" fillId="0" borderId="0" xfId="0"/>
    <xf numFmtId="0" fontId="6" fillId="0" borderId="0" xfId="1" applyFont="1" applyFill="1"/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horizontal="distributed" vertical="center"/>
    </xf>
    <xf numFmtId="0" fontId="6" fillId="0" borderId="0" xfId="1" applyFont="1" applyFill="1" applyBorder="1"/>
    <xf numFmtId="0" fontId="6" fillId="0" borderId="10" xfId="1" applyFont="1" applyFill="1" applyBorder="1"/>
    <xf numFmtId="38" fontId="6" fillId="0" borderId="0" xfId="2" applyFont="1" applyFill="1" applyAlignment="1">
      <alignment vertical="center"/>
    </xf>
    <xf numFmtId="0" fontId="6" fillId="0" borderId="0" xfId="1" applyFont="1" applyFill="1" applyBorder="1" applyAlignment="1">
      <alignment horizontal="distributed" vertical="center" justifyLastLine="1"/>
    </xf>
    <xf numFmtId="49" fontId="6" fillId="0" borderId="0" xfId="3" applyNumberFormat="1" applyFont="1" applyFill="1" applyAlignment="1">
      <alignment vertical="center"/>
    </xf>
    <xf numFmtId="0" fontId="6" fillId="0" borderId="0" xfId="3" applyFont="1" applyFill="1" applyBorder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13" xfId="3" applyFont="1" applyFill="1" applyBorder="1" applyAlignment="1">
      <alignment vertical="center"/>
    </xf>
    <xf numFmtId="0" fontId="6" fillId="0" borderId="15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distributed" vertical="center"/>
    </xf>
    <xf numFmtId="0" fontId="6" fillId="0" borderId="21" xfId="3" applyFont="1" applyFill="1" applyBorder="1" applyAlignment="1">
      <alignment vertical="center"/>
    </xf>
    <xf numFmtId="0" fontId="6" fillId="0" borderId="23" xfId="3" applyFont="1" applyFill="1" applyBorder="1" applyAlignment="1">
      <alignment horizontal="center" vertical="center"/>
    </xf>
    <xf numFmtId="0" fontId="6" fillId="0" borderId="24" xfId="3" applyFont="1" applyFill="1" applyBorder="1" applyAlignment="1">
      <alignment vertical="center"/>
    </xf>
    <xf numFmtId="0" fontId="6" fillId="0" borderId="8" xfId="3" applyFont="1" applyFill="1" applyBorder="1" applyAlignment="1">
      <alignment vertical="center"/>
    </xf>
    <xf numFmtId="38" fontId="6" fillId="0" borderId="0" xfId="4" applyFont="1" applyFill="1" applyBorder="1" applyAlignment="1">
      <alignment vertical="center"/>
    </xf>
    <xf numFmtId="0" fontId="6" fillId="0" borderId="0" xfId="5" applyFont="1" applyFill="1" applyAlignment="1">
      <alignment vertical="center"/>
    </xf>
    <xf numFmtId="0" fontId="6" fillId="0" borderId="0" xfId="5" applyFont="1" applyFill="1" applyBorder="1" applyAlignment="1">
      <alignment vertical="center"/>
    </xf>
    <xf numFmtId="49" fontId="6" fillId="0" borderId="0" xfId="3" applyNumberFormat="1" applyFont="1" applyFill="1" applyAlignment="1">
      <alignment horizontal="right" vertical="center"/>
    </xf>
    <xf numFmtId="0" fontId="6" fillId="0" borderId="26" xfId="3" applyFont="1" applyFill="1" applyBorder="1" applyAlignment="1">
      <alignment horizontal="distributed" vertical="center"/>
    </xf>
    <xf numFmtId="183" fontId="6" fillId="0" borderId="8" xfId="3" applyNumberFormat="1" applyFont="1" applyFill="1" applyBorder="1" applyAlignment="1">
      <alignment horizontal="center" vertical="center"/>
    </xf>
    <xf numFmtId="38" fontId="6" fillId="0" borderId="0" xfId="3" applyNumberFormat="1" applyFont="1" applyFill="1" applyAlignment="1">
      <alignment vertical="center"/>
    </xf>
    <xf numFmtId="179" fontId="6" fillId="0" borderId="8" xfId="3" applyNumberFormat="1" applyFont="1" applyFill="1" applyBorder="1" applyAlignment="1">
      <alignment horizontal="center" vertical="center"/>
    </xf>
    <xf numFmtId="3" fontId="6" fillId="0" borderId="0" xfId="3" applyNumberFormat="1" applyFont="1" applyFill="1" applyAlignment="1">
      <alignment vertical="center"/>
    </xf>
    <xf numFmtId="0" fontId="6" fillId="0" borderId="10" xfId="3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vertical="center"/>
    </xf>
    <xf numFmtId="0" fontId="6" fillId="0" borderId="12" xfId="3" applyFont="1" applyFill="1" applyBorder="1" applyAlignment="1">
      <alignment vertical="center"/>
    </xf>
    <xf numFmtId="0" fontId="6" fillId="0" borderId="10" xfId="1" applyFont="1" applyFill="1" applyBorder="1" applyAlignment="1">
      <alignment horizontal="distributed" vertical="center"/>
    </xf>
    <xf numFmtId="185" fontId="6" fillId="0" borderId="0" xfId="1" applyNumberFormat="1" applyFont="1" applyFill="1"/>
    <xf numFmtId="185" fontId="6" fillId="0" borderId="8" xfId="1" applyNumberFormat="1" applyFont="1" applyFill="1" applyBorder="1" applyAlignment="1">
      <alignment horizontal="distributed" vertical="center"/>
    </xf>
    <xf numFmtId="185" fontId="6" fillId="0" borderId="0" xfId="1" applyNumberFormat="1" applyFont="1" applyFill="1" applyBorder="1"/>
    <xf numFmtId="0" fontId="6" fillId="0" borderId="0" xfId="1" applyNumberFormat="1" applyFont="1" applyFill="1"/>
    <xf numFmtId="0" fontId="6" fillId="0" borderId="8" xfId="1" applyNumberFormat="1" applyFont="1" applyFill="1" applyBorder="1" applyAlignment="1">
      <alignment horizontal="distributed" vertical="center"/>
    </xf>
    <xf numFmtId="0" fontId="6" fillId="0" borderId="27" xfId="3" applyFont="1" applyFill="1" applyBorder="1" applyAlignment="1">
      <alignment vertical="center"/>
    </xf>
    <xf numFmtId="38" fontId="6" fillId="0" borderId="28" xfId="3" applyNumberFormat="1" applyFont="1" applyFill="1" applyBorder="1" applyAlignment="1">
      <alignment vertical="center"/>
    </xf>
    <xf numFmtId="176" fontId="6" fillId="0" borderId="28" xfId="3" applyNumberFormat="1" applyFont="1" applyFill="1" applyBorder="1" applyAlignment="1">
      <alignment vertical="center"/>
    </xf>
    <xf numFmtId="0" fontId="6" fillId="0" borderId="29" xfId="3" applyFont="1" applyFill="1" applyBorder="1" applyAlignment="1">
      <alignment vertical="center"/>
    </xf>
    <xf numFmtId="0" fontId="6" fillId="0" borderId="27" xfId="3" applyFont="1" applyFill="1" applyBorder="1" applyAlignment="1">
      <alignment horizontal="distributed" vertical="center"/>
    </xf>
    <xf numFmtId="0" fontId="6" fillId="0" borderId="30" xfId="3" applyFont="1" applyFill="1" applyBorder="1" applyAlignment="1">
      <alignment vertical="center"/>
    </xf>
    <xf numFmtId="0" fontId="6" fillId="0" borderId="32" xfId="3" applyFont="1" applyFill="1" applyBorder="1" applyAlignment="1">
      <alignment vertical="center"/>
    </xf>
    <xf numFmtId="185" fontId="6" fillId="0" borderId="10" xfId="1" applyNumberFormat="1" applyFont="1" applyFill="1" applyBorder="1"/>
    <xf numFmtId="185" fontId="6" fillId="0" borderId="11" xfId="1" applyNumberFormat="1" applyFont="1" applyFill="1" applyBorder="1" applyAlignment="1">
      <alignment horizontal="distributed" vertical="center"/>
    </xf>
    <xf numFmtId="0" fontId="6" fillId="0" borderId="16" xfId="3" applyFont="1" applyFill="1" applyBorder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3" fillId="0" borderId="0" xfId="5" applyFont="1" applyFill="1" applyBorder="1" applyAlignment="1">
      <alignment vertical="center"/>
    </xf>
    <xf numFmtId="38" fontId="13" fillId="0" borderId="0" xfId="5" applyNumberFormat="1" applyFont="1" applyFill="1" applyAlignment="1">
      <alignment vertical="center"/>
    </xf>
    <xf numFmtId="185" fontId="13" fillId="0" borderId="0" xfId="1" applyNumberFormat="1" applyFont="1" applyFill="1" applyBorder="1" applyAlignment="1">
      <alignment horizontal="distributed" vertical="center"/>
    </xf>
    <xf numFmtId="185" fontId="13" fillId="0" borderId="8" xfId="1" applyNumberFormat="1" applyFont="1" applyFill="1" applyBorder="1" applyAlignment="1">
      <alignment horizontal="distributed" vertical="center"/>
    </xf>
    <xf numFmtId="0" fontId="6" fillId="0" borderId="0" xfId="0" applyFont="1" applyFill="1"/>
    <xf numFmtId="0" fontId="6" fillId="0" borderId="0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distributed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12" fillId="0" borderId="8" xfId="1" applyFont="1" applyFill="1" applyBorder="1" applyAlignment="1">
      <alignment horizontal="distributed" vertical="center"/>
    </xf>
    <xf numFmtId="0" fontId="6" fillId="0" borderId="9" xfId="3" applyFont="1" applyFill="1" applyBorder="1" applyAlignment="1">
      <alignment vertical="center" shrinkToFit="1"/>
    </xf>
    <xf numFmtId="0" fontId="6" fillId="0" borderId="12" xfId="3" applyFont="1" applyFill="1" applyBorder="1" applyAlignment="1">
      <alignment vertical="center" shrinkToFit="1"/>
    </xf>
    <xf numFmtId="0" fontId="17" fillId="0" borderId="0" xfId="1" applyFont="1" applyFill="1" applyAlignment="1">
      <alignment shrinkToFit="1"/>
    </xf>
    <xf numFmtId="185" fontId="17" fillId="0" borderId="9" xfId="1" applyNumberFormat="1" applyFont="1" applyFill="1" applyBorder="1" applyAlignment="1">
      <alignment horizontal="distributed" vertical="center" shrinkToFit="1"/>
    </xf>
    <xf numFmtId="0" fontId="17" fillId="0" borderId="4" xfId="1" applyFont="1" applyFill="1" applyBorder="1" applyAlignment="1">
      <alignment horizontal="distributed" vertical="center" shrinkToFit="1"/>
    </xf>
    <xf numFmtId="0" fontId="19" fillId="0" borderId="7" xfId="1" applyFont="1" applyFill="1" applyBorder="1" applyAlignment="1">
      <alignment horizontal="distributed" vertical="center" shrinkToFit="1"/>
    </xf>
    <xf numFmtId="185" fontId="19" fillId="0" borderId="9" xfId="1" applyNumberFormat="1" applyFont="1" applyFill="1" applyBorder="1" applyAlignment="1">
      <alignment horizontal="distributed" vertical="center" shrinkToFit="1"/>
    </xf>
    <xf numFmtId="0" fontId="17" fillId="0" borderId="9" xfId="1" applyFont="1" applyFill="1" applyBorder="1" applyAlignment="1">
      <alignment horizontal="distributed" vertical="center" shrinkToFit="1"/>
    </xf>
    <xf numFmtId="185" fontId="17" fillId="0" borderId="12" xfId="1" applyNumberFormat="1" applyFont="1" applyFill="1" applyBorder="1" applyAlignment="1">
      <alignment horizontal="distributed" vertical="center" shrinkToFit="1"/>
    </xf>
    <xf numFmtId="0" fontId="17" fillId="0" borderId="9" xfId="1" applyNumberFormat="1" applyFont="1" applyFill="1" applyBorder="1" applyAlignment="1">
      <alignment horizontal="distributed" vertical="center" shrinkToFit="1"/>
    </xf>
    <xf numFmtId="0" fontId="6" fillId="0" borderId="0" xfId="1" applyNumberFormat="1" applyFont="1" applyFill="1" applyBorder="1"/>
    <xf numFmtId="0" fontId="18" fillId="0" borderId="9" xfId="1" applyFont="1" applyFill="1" applyBorder="1" applyAlignment="1">
      <alignment horizontal="distributed" vertical="center" shrinkToFit="1"/>
    </xf>
    <xf numFmtId="185" fontId="18" fillId="0" borderId="9" xfId="1" applyNumberFormat="1" applyFont="1" applyFill="1" applyBorder="1" applyAlignment="1">
      <alignment horizontal="distributed" vertical="center" shrinkToFit="1"/>
    </xf>
    <xf numFmtId="185" fontId="18" fillId="0" borderId="12" xfId="1" applyNumberFormat="1" applyFont="1" applyFill="1" applyBorder="1" applyAlignment="1">
      <alignment horizontal="distributed" vertical="center" shrinkToFit="1"/>
    </xf>
    <xf numFmtId="0" fontId="6" fillId="0" borderId="9" xfId="3" applyNumberFormat="1" applyFont="1" applyFill="1" applyBorder="1" applyAlignment="1">
      <alignment horizontal="center" vertical="center" shrinkToFit="1"/>
    </xf>
    <xf numFmtId="38" fontId="8" fillId="0" borderId="0" xfId="14" applyFont="1" applyBorder="1" applyAlignment="1">
      <alignment vertical="center" shrinkToFit="1"/>
    </xf>
    <xf numFmtId="38" fontId="8" fillId="0" borderId="0" xfId="14" applyFont="1" applyBorder="1" applyAlignment="1">
      <alignment vertical="center"/>
    </xf>
    <xf numFmtId="180" fontId="6" fillId="0" borderId="9" xfId="4" applyNumberFormat="1" applyFont="1" applyFill="1" applyBorder="1" applyAlignment="1">
      <alignment vertical="center"/>
    </xf>
    <xf numFmtId="179" fontId="13" fillId="0" borderId="8" xfId="3" applyNumberFormat="1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  <xf numFmtId="182" fontId="6" fillId="0" borderId="29" xfId="3" applyNumberFormat="1" applyFont="1" applyFill="1" applyBorder="1" applyAlignment="1">
      <alignment vertical="center"/>
    </xf>
    <xf numFmtId="0" fontId="17" fillId="0" borderId="10" xfId="1" applyFont="1" applyFill="1" applyBorder="1" applyAlignment="1">
      <alignment shrinkToFit="1"/>
    </xf>
    <xf numFmtId="0" fontId="6" fillId="0" borderId="33" xfId="3" applyFont="1" applyFill="1" applyBorder="1" applyAlignment="1">
      <alignment vertical="center"/>
    </xf>
    <xf numFmtId="176" fontId="6" fillId="0" borderId="34" xfId="3" applyNumberFormat="1" applyFont="1" applyFill="1" applyBorder="1" applyAlignment="1">
      <alignment vertical="center"/>
    </xf>
    <xf numFmtId="182" fontId="6" fillId="0" borderId="35" xfId="3" applyNumberFormat="1" applyFont="1" applyFill="1" applyBorder="1" applyAlignment="1">
      <alignment vertical="center"/>
    </xf>
    <xf numFmtId="49" fontId="3" fillId="0" borderId="0" xfId="5" applyNumberFormat="1" applyFont="1" applyFill="1" applyAlignment="1">
      <alignment vertical="center"/>
    </xf>
    <xf numFmtId="49" fontId="3" fillId="0" borderId="0" xfId="5" applyNumberFormat="1" applyFont="1" applyFill="1" applyAlignment="1">
      <alignment horizontal="right" vertical="center"/>
    </xf>
    <xf numFmtId="0" fontId="6" fillId="0" borderId="0" xfId="5" applyFont="1" applyFill="1" applyAlignment="1">
      <alignment horizontal="right" vertical="center"/>
    </xf>
    <xf numFmtId="185" fontId="6" fillId="0" borderId="36" xfId="1" applyNumberFormat="1" applyFont="1" applyFill="1" applyBorder="1"/>
    <xf numFmtId="185" fontId="6" fillId="0" borderId="37" xfId="1" applyNumberFormat="1" applyFont="1" applyFill="1" applyBorder="1" applyAlignment="1">
      <alignment horizontal="distributed" vertical="center"/>
    </xf>
    <xf numFmtId="185" fontId="17" fillId="0" borderId="38" xfId="1" applyNumberFormat="1" applyFont="1" applyFill="1" applyBorder="1" applyAlignment="1">
      <alignment horizontal="distributed" vertical="center" shrinkToFit="1"/>
    </xf>
    <xf numFmtId="0" fontId="6" fillId="0" borderId="23" xfId="3" applyFont="1" applyFill="1" applyBorder="1" applyAlignment="1">
      <alignment horizontal="distributed" vertical="center"/>
    </xf>
    <xf numFmtId="41" fontId="6" fillId="0" borderId="0" xfId="4" applyNumberFormat="1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/>
    </xf>
    <xf numFmtId="49" fontId="3" fillId="0" borderId="0" xfId="3" applyNumberFormat="1" applyFont="1" applyFill="1" applyAlignment="1">
      <alignment vertical="center"/>
    </xf>
    <xf numFmtId="49" fontId="3" fillId="0" borderId="0" xfId="3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horizontal="left" vertical="center"/>
    </xf>
    <xf numFmtId="0" fontId="12" fillId="0" borderId="24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shrinkToFit="1"/>
    </xf>
    <xf numFmtId="0" fontId="6" fillId="0" borderId="5" xfId="3" applyFont="1" applyFill="1" applyBorder="1" applyAlignment="1">
      <alignment horizontal="center" vertical="center" shrinkToFit="1"/>
    </xf>
    <xf numFmtId="0" fontId="6" fillId="0" borderId="20" xfId="3" applyFont="1" applyFill="1" applyBorder="1" applyAlignment="1">
      <alignment horizontal="right" vertical="center" shrinkToFit="1"/>
    </xf>
    <xf numFmtId="0" fontId="6" fillId="0" borderId="7" xfId="3" applyFont="1" applyFill="1" applyBorder="1" applyAlignment="1">
      <alignment horizontal="right" vertical="center" shrinkToFit="1"/>
    </xf>
    <xf numFmtId="0" fontId="6" fillId="0" borderId="0" xfId="3" applyFont="1" applyFill="1" applyAlignment="1">
      <alignment horizontal="right" vertical="center" shrinkToFit="1"/>
    </xf>
    <xf numFmtId="0" fontId="6" fillId="0" borderId="0" xfId="3" applyFont="1" applyFill="1" applyAlignment="1">
      <alignment horizontal="center" vertical="center" shrinkToFit="1"/>
    </xf>
    <xf numFmtId="179" fontId="6" fillId="0" borderId="0" xfId="3" applyNumberFormat="1" applyFont="1" applyFill="1" applyBorder="1" applyAlignment="1">
      <alignment horizontal="left" vertical="center" shrinkToFit="1"/>
    </xf>
    <xf numFmtId="0" fontId="6" fillId="0" borderId="20" xfId="3" applyFont="1" applyFill="1" applyBorder="1" applyAlignment="1">
      <alignment horizontal="center" vertical="center" shrinkToFit="1"/>
    </xf>
    <xf numFmtId="3" fontId="6" fillId="0" borderId="9" xfId="7" applyNumberFormat="1" applyFont="1" applyFill="1" applyBorder="1" applyAlignment="1">
      <alignment vertical="center" shrinkToFit="1"/>
    </xf>
    <xf numFmtId="3" fontId="6" fillId="0" borderId="0" xfId="7" applyNumberFormat="1" applyFont="1" applyFill="1" applyAlignment="1">
      <alignment vertical="center" shrinkToFit="1"/>
    </xf>
    <xf numFmtId="188" fontId="6" fillId="0" borderId="0" xfId="7" applyNumberFormat="1" applyFont="1" applyFill="1" applyAlignment="1">
      <alignment horizontal="center" vertical="center" shrinkToFit="1"/>
    </xf>
    <xf numFmtId="3" fontId="6" fillId="0" borderId="0" xfId="7" applyNumberFormat="1" applyFont="1" applyFill="1" applyBorder="1" applyAlignment="1">
      <alignment vertical="center" shrinkToFit="1"/>
    </xf>
    <xf numFmtId="3" fontId="6" fillId="0" borderId="9" xfId="3" applyNumberFormat="1" applyFont="1" applyFill="1" applyBorder="1" applyAlignment="1">
      <alignment vertical="center" shrinkToFit="1"/>
    </xf>
    <xf numFmtId="3" fontId="6" fillId="0" borderId="0" xfId="3" applyNumberFormat="1" applyFont="1" applyFill="1" applyBorder="1" applyAlignment="1">
      <alignment vertical="center" shrinkToFit="1"/>
    </xf>
    <xf numFmtId="3" fontId="6" fillId="0" borderId="20" xfId="3" applyNumberFormat="1" applyFont="1" applyFill="1" applyBorder="1" applyAlignment="1">
      <alignment horizontal="center" vertical="center" shrinkToFit="1"/>
    </xf>
    <xf numFmtId="3" fontId="6" fillId="0" borderId="20" xfId="7" applyNumberFormat="1" applyFont="1" applyFill="1" applyBorder="1" applyAlignment="1">
      <alignment horizontal="center" vertical="center" shrinkToFit="1"/>
    </xf>
    <xf numFmtId="49" fontId="6" fillId="0" borderId="20" xfId="3" applyNumberFormat="1" applyFont="1" applyFill="1" applyBorder="1" applyAlignment="1">
      <alignment horizontal="center" vertical="center" shrinkToFit="1"/>
    </xf>
    <xf numFmtId="3" fontId="6" fillId="0" borderId="0" xfId="3" applyNumberFormat="1" applyFont="1" applyFill="1" applyAlignment="1">
      <alignment vertical="center" shrinkToFit="1"/>
    </xf>
    <xf numFmtId="38" fontId="6" fillId="0" borderId="20" xfId="14" applyFont="1" applyFill="1" applyBorder="1" applyAlignment="1">
      <alignment horizontal="center" vertical="center" shrinkToFit="1"/>
    </xf>
    <xf numFmtId="38" fontId="6" fillId="0" borderId="9" xfId="14" applyFont="1" applyFill="1" applyBorder="1" applyAlignment="1">
      <alignment vertical="center" shrinkToFit="1"/>
    </xf>
    <xf numFmtId="38" fontId="6" fillId="0" borderId="0" xfId="14" applyFont="1" applyFill="1" applyAlignment="1">
      <alignment vertical="center" shrinkToFit="1"/>
    </xf>
    <xf numFmtId="38" fontId="6" fillId="0" borderId="0" xfId="14" applyFont="1" applyFill="1" applyBorder="1" applyAlignment="1">
      <alignment vertical="center" shrinkToFit="1"/>
    </xf>
    <xf numFmtId="0" fontId="6" fillId="0" borderId="10" xfId="3" applyFont="1" applyFill="1" applyBorder="1" applyAlignment="1">
      <alignment horizontal="center" vertical="center" shrinkToFit="1"/>
    </xf>
    <xf numFmtId="0" fontId="6" fillId="0" borderId="39" xfId="3" applyFont="1" applyFill="1" applyBorder="1" applyAlignment="1">
      <alignment vertical="center" shrinkToFit="1"/>
    </xf>
    <xf numFmtId="0" fontId="6" fillId="0" borderId="10" xfId="3" applyFont="1" applyFill="1" applyBorder="1" applyAlignment="1">
      <alignment vertical="center" shrinkToFit="1"/>
    </xf>
    <xf numFmtId="0" fontId="6" fillId="0" borderId="39" xfId="3" applyFont="1" applyFill="1" applyBorder="1" applyAlignment="1">
      <alignment vertical="center"/>
    </xf>
    <xf numFmtId="2" fontId="6" fillId="0" borderId="20" xfId="3" applyNumberFormat="1" applyFont="1" applyFill="1" applyBorder="1" applyAlignment="1">
      <alignment horizontal="center" vertical="center" shrinkToFit="1"/>
    </xf>
    <xf numFmtId="0" fontId="6" fillId="0" borderId="0" xfId="3" applyFont="1" applyFill="1" applyAlignment="1">
      <alignment vertical="center"/>
    </xf>
    <xf numFmtId="184" fontId="6" fillId="0" borderId="9" xfId="14" applyNumberFormat="1" applyFont="1" applyFill="1" applyBorder="1" applyAlignment="1">
      <alignment vertical="center"/>
    </xf>
    <xf numFmtId="184" fontId="6" fillId="0" borderId="0" xfId="14" applyNumberFormat="1" applyFont="1" applyFill="1" applyAlignment="1">
      <alignment vertical="center"/>
    </xf>
    <xf numFmtId="184" fontId="6" fillId="0" borderId="0" xfId="14" applyNumberFormat="1" applyFont="1" applyFill="1" applyBorder="1" applyAlignment="1">
      <alignment vertical="center"/>
    </xf>
    <xf numFmtId="187" fontId="6" fillId="0" borderId="9" xfId="14" applyNumberFormat="1" applyFont="1" applyFill="1" applyBorder="1" applyAlignment="1">
      <alignment vertical="center"/>
    </xf>
    <xf numFmtId="187" fontId="6" fillId="0" borderId="0" xfId="14" applyNumberFormat="1" applyFont="1" applyFill="1" applyAlignment="1">
      <alignment vertical="center"/>
    </xf>
    <xf numFmtId="184" fontId="13" fillId="0" borderId="12" xfId="0" applyNumberFormat="1" applyFont="1" applyFill="1" applyBorder="1" applyAlignment="1">
      <alignment vertical="center"/>
    </xf>
    <xf numFmtId="184" fontId="13" fillId="0" borderId="10" xfId="0" applyNumberFormat="1" applyFont="1" applyFill="1" applyBorder="1" applyAlignment="1">
      <alignment vertical="center"/>
    </xf>
    <xf numFmtId="184" fontId="6" fillId="0" borderId="10" xfId="5" applyNumberFormat="1" applyFont="1" applyFill="1" applyBorder="1" applyAlignment="1">
      <alignment vertical="center"/>
    </xf>
    <xf numFmtId="184" fontId="6" fillId="0" borderId="0" xfId="5" applyNumberFormat="1" applyFont="1" applyFill="1" applyAlignment="1">
      <alignment vertical="center"/>
    </xf>
    <xf numFmtId="184" fontId="6" fillId="0" borderId="3" xfId="0" applyNumberFormat="1" applyFont="1" applyFill="1" applyBorder="1" applyAlignment="1">
      <alignment horizontal="center" vertical="center"/>
    </xf>
    <xf numFmtId="184" fontId="6" fillId="0" borderId="4" xfId="0" applyNumberFormat="1" applyFont="1" applyFill="1" applyBorder="1" applyAlignment="1">
      <alignment horizontal="center" vertical="center"/>
    </xf>
    <xf numFmtId="184" fontId="6" fillId="0" borderId="0" xfId="0" applyNumberFormat="1" applyFont="1" applyFill="1" applyAlignment="1">
      <alignment vertical="center"/>
    </xf>
    <xf numFmtId="184" fontId="13" fillId="0" borderId="8" xfId="0" applyNumberFormat="1" applyFont="1" applyFill="1" applyBorder="1" applyAlignment="1">
      <alignment horizontal="distributed" vertical="center"/>
    </xf>
    <xf numFmtId="184" fontId="13" fillId="0" borderId="0" xfId="6" applyNumberFormat="1" applyFont="1" applyFill="1" applyAlignment="1">
      <alignment vertical="center"/>
    </xf>
    <xf numFmtId="184" fontId="13" fillId="0" borderId="20" xfId="6" applyNumberFormat="1" applyFont="1" applyFill="1" applyBorder="1" applyAlignment="1">
      <alignment horizontal="distributed" vertical="center"/>
    </xf>
    <xf numFmtId="184" fontId="13" fillId="0" borderId="20" xfId="6" applyNumberFormat="1" applyFont="1" applyFill="1" applyBorder="1" applyAlignment="1">
      <alignment horizontal="center" vertical="center" wrapText="1"/>
    </xf>
    <xf numFmtId="184" fontId="13" fillId="0" borderId="9" xfId="0" applyNumberFormat="1" applyFont="1" applyFill="1" applyBorder="1" applyAlignment="1">
      <alignment horizontal="center" vertical="center"/>
    </xf>
    <xf numFmtId="184" fontId="13" fillId="0" borderId="9" xfId="14" applyNumberFormat="1" applyFont="1" applyFill="1" applyBorder="1" applyAlignment="1">
      <alignment vertical="center"/>
    </xf>
    <xf numFmtId="184" fontId="13" fillId="0" borderId="0" xfId="14" applyNumberFormat="1" applyFont="1" applyFill="1" applyAlignment="1">
      <alignment vertical="center"/>
    </xf>
    <xf numFmtId="184" fontId="13" fillId="0" borderId="8" xfId="6" applyNumberFormat="1" applyFont="1" applyFill="1" applyBorder="1" applyAlignment="1">
      <alignment vertical="center"/>
    </xf>
    <xf numFmtId="184" fontId="13" fillId="0" borderId="0" xfId="0" applyNumberFormat="1" applyFont="1" applyFill="1" applyAlignment="1">
      <alignment vertical="center"/>
    </xf>
    <xf numFmtId="184" fontId="13" fillId="0" borderId="8" xfId="6" applyNumberFormat="1" applyFont="1" applyFill="1" applyBorder="1" applyAlignment="1">
      <alignment horizontal="distributed" vertical="center"/>
    </xf>
    <xf numFmtId="184" fontId="13" fillId="0" borderId="0" xfId="6" applyNumberFormat="1" applyFont="1" applyFill="1" applyBorder="1" applyAlignment="1">
      <alignment vertical="center"/>
    </xf>
    <xf numFmtId="184" fontId="6" fillId="0" borderId="0" xfId="5" applyNumberFormat="1" applyFont="1" applyFill="1" applyBorder="1" applyAlignment="1">
      <alignment vertical="center"/>
    </xf>
    <xf numFmtId="184" fontId="13" fillId="0" borderId="8" xfId="0" applyNumberFormat="1" applyFont="1" applyFill="1" applyBorder="1" applyAlignment="1">
      <alignment vertical="center"/>
    </xf>
    <xf numFmtId="184" fontId="13" fillId="0" borderId="0" xfId="0" applyNumberFormat="1" applyFont="1" applyFill="1" applyBorder="1" applyAlignment="1">
      <alignment vertical="center"/>
    </xf>
    <xf numFmtId="0" fontId="6" fillId="0" borderId="27" xfId="3" applyFont="1" applyFill="1" applyBorder="1" applyAlignment="1">
      <alignment horizontal="right" vertical="center" shrinkToFit="1"/>
    </xf>
    <xf numFmtId="3" fontId="6" fillId="0" borderId="28" xfId="7" applyNumberFormat="1" applyFont="1" applyFill="1" applyBorder="1" applyAlignment="1">
      <alignment vertical="center" shrinkToFit="1"/>
    </xf>
    <xf numFmtId="3" fontId="6" fillId="0" borderId="28" xfId="3" applyNumberFormat="1" applyFont="1" applyFill="1" applyBorder="1" applyAlignment="1">
      <alignment vertical="center" shrinkToFit="1"/>
    </xf>
    <xf numFmtId="0" fontId="6" fillId="0" borderId="29" xfId="3" applyFont="1" applyFill="1" applyBorder="1" applyAlignment="1">
      <alignment vertical="center" shrinkToFit="1"/>
    </xf>
    <xf numFmtId="188" fontId="6" fillId="0" borderId="31" xfId="7" applyNumberFormat="1" applyFont="1" applyFill="1" applyBorder="1" applyAlignment="1">
      <alignment horizontal="center" vertical="center" shrinkToFit="1"/>
    </xf>
    <xf numFmtId="0" fontId="6" fillId="0" borderId="33" xfId="3" applyFont="1" applyFill="1" applyBorder="1" applyAlignment="1">
      <alignment horizontal="center" vertical="center" shrinkToFit="1"/>
    </xf>
    <xf numFmtId="4" fontId="6" fillId="0" borderId="34" xfId="7" applyNumberFormat="1" applyFont="1" applyFill="1" applyBorder="1" applyAlignment="1">
      <alignment horizontal="center" vertical="center" shrinkToFit="1"/>
    </xf>
    <xf numFmtId="0" fontId="6" fillId="0" borderId="35" xfId="3" applyFont="1" applyFill="1" applyBorder="1" applyAlignment="1">
      <alignment horizontal="center" vertical="center" shrinkToFit="1"/>
    </xf>
    <xf numFmtId="40" fontId="6" fillId="0" borderId="34" xfId="14" applyNumberFormat="1" applyFont="1" applyFill="1" applyBorder="1" applyAlignment="1">
      <alignment horizontal="center" vertical="center" shrinkToFit="1"/>
    </xf>
    <xf numFmtId="0" fontId="6" fillId="0" borderId="35" xfId="3" applyFont="1" applyFill="1" applyBorder="1" applyAlignment="1">
      <alignment vertical="center"/>
    </xf>
    <xf numFmtId="188" fontId="6" fillId="0" borderId="34" xfId="7" applyNumberFormat="1" applyFont="1" applyFill="1" applyBorder="1" applyAlignment="1">
      <alignment horizontal="center" vertical="center" shrinkToFit="1"/>
    </xf>
    <xf numFmtId="192" fontId="6" fillId="0" borderId="34" xfId="14" applyNumberFormat="1" applyFont="1" applyFill="1" applyBorder="1" applyAlignment="1">
      <alignment horizontal="center" vertical="center" shrinkToFit="1"/>
    </xf>
    <xf numFmtId="3" fontId="6" fillId="0" borderId="0" xfId="7" applyNumberFormat="1" applyFont="1" applyFill="1" applyAlignment="1">
      <alignment horizontal="center" vertical="center" shrinkToFit="1"/>
    </xf>
    <xf numFmtId="3" fontId="6" fillId="0" borderId="0" xfId="7" applyNumberFormat="1" applyFont="1" applyFill="1" applyBorder="1" applyAlignment="1">
      <alignment horizontal="center" vertical="center" shrinkToFit="1"/>
    </xf>
    <xf numFmtId="3" fontId="6" fillId="0" borderId="0" xfId="3" applyNumberFormat="1" applyFont="1" applyFill="1" applyBorder="1" applyAlignment="1">
      <alignment horizontal="center" vertical="center" shrinkToFit="1"/>
    </xf>
    <xf numFmtId="176" fontId="6" fillId="0" borderId="0" xfId="7" applyNumberFormat="1" applyFont="1" applyFill="1" applyAlignment="1">
      <alignment horizontal="center" vertical="center" shrinkToFit="1"/>
    </xf>
    <xf numFmtId="176" fontId="6" fillId="0" borderId="0" xfId="7" applyNumberFormat="1" applyFont="1" applyFill="1" applyBorder="1" applyAlignment="1">
      <alignment horizontal="center" vertical="center" shrinkToFit="1"/>
    </xf>
    <xf numFmtId="38" fontId="6" fillId="0" borderId="0" xfId="14" applyFont="1" applyFill="1" applyBorder="1" applyAlignment="1">
      <alignment horizontal="center" vertical="center" shrinkToFit="1"/>
    </xf>
    <xf numFmtId="38" fontId="6" fillId="0" borderId="0" xfId="14" applyFont="1" applyFill="1" applyAlignment="1">
      <alignment horizontal="center" vertical="center" shrinkToFit="1"/>
    </xf>
    <xf numFmtId="38" fontId="10" fillId="0" borderId="0" xfId="14" applyFont="1" applyFill="1" applyAlignment="1">
      <alignment vertical="center"/>
    </xf>
    <xf numFmtId="38" fontId="10" fillId="0" borderId="31" xfId="14" applyFont="1" applyFill="1" applyBorder="1" applyAlignment="1">
      <alignment vertical="center"/>
    </xf>
    <xf numFmtId="38" fontId="10" fillId="0" borderId="28" xfId="14" applyFont="1" applyFill="1" applyBorder="1" applyAlignment="1">
      <alignment vertical="center"/>
    </xf>
    <xf numFmtId="38" fontId="10" fillId="0" borderId="0" xfId="14" applyFont="1" applyFill="1" applyBorder="1" applyAlignment="1">
      <alignment vertical="center"/>
    </xf>
    <xf numFmtId="38" fontId="10" fillId="0" borderId="9" xfId="14" applyFont="1" applyFill="1" applyBorder="1" applyAlignment="1">
      <alignment vertical="center"/>
    </xf>
    <xf numFmtId="0" fontId="6" fillId="0" borderId="0" xfId="3" applyFont="1" applyFill="1" applyAlignment="1">
      <alignment horizontal="left" vertical="center" shrinkToFit="1"/>
    </xf>
    <xf numFmtId="38" fontId="10" fillId="0" borderId="31" xfId="14" applyFont="1" applyFill="1" applyBorder="1" applyAlignment="1">
      <alignment horizontal="right" vertical="center"/>
    </xf>
    <xf numFmtId="38" fontId="10" fillId="0" borderId="28" xfId="14" applyFont="1" applyFill="1" applyBorder="1" applyAlignment="1">
      <alignment horizontal="right" vertical="center"/>
    </xf>
    <xf numFmtId="38" fontId="20" fillId="0" borderId="31" xfId="14" applyFont="1" applyFill="1" applyBorder="1" applyAlignment="1">
      <alignment vertical="center"/>
    </xf>
    <xf numFmtId="38" fontId="20" fillId="0" borderId="28" xfId="14" applyFont="1" applyFill="1" applyBorder="1" applyAlignment="1">
      <alignment vertical="center"/>
    </xf>
    <xf numFmtId="38" fontId="20" fillId="0" borderId="9" xfId="14" applyFont="1" applyFill="1" applyBorder="1" applyAlignment="1">
      <alignment vertical="center"/>
    </xf>
    <xf numFmtId="38" fontId="20" fillId="0" borderId="0" xfId="14" applyFont="1" applyFill="1" applyBorder="1" applyAlignment="1">
      <alignment vertical="center"/>
    </xf>
    <xf numFmtId="0" fontId="6" fillId="0" borderId="34" xfId="3" applyFont="1" applyFill="1" applyBorder="1" applyAlignment="1">
      <alignment horizontal="center" vertical="center" shrinkToFit="1"/>
    </xf>
    <xf numFmtId="191" fontId="12" fillId="0" borderId="9" xfId="14" quotePrefix="1" applyNumberFormat="1" applyFont="1" applyFill="1" applyBorder="1" applyAlignment="1">
      <alignment vertical="center"/>
    </xf>
    <xf numFmtId="191" fontId="12" fillId="0" borderId="0" xfId="14" quotePrefix="1" applyNumberFormat="1" applyFont="1" applyFill="1" applyBorder="1" applyAlignment="1">
      <alignment vertical="center"/>
    </xf>
    <xf numFmtId="191" fontId="12" fillId="0" borderId="38" xfId="14" quotePrefix="1" applyNumberFormat="1" applyFont="1" applyFill="1" applyBorder="1" applyAlignment="1">
      <alignment vertical="center"/>
    </xf>
    <xf numFmtId="191" fontId="12" fillId="0" borderId="9" xfId="14" applyNumberFormat="1" applyFont="1" applyFill="1" applyBorder="1" applyAlignment="1">
      <alignment horizontal="right" vertical="center"/>
    </xf>
    <xf numFmtId="191" fontId="12" fillId="0" borderId="0" xfId="14" applyNumberFormat="1" applyFont="1" applyFill="1" applyBorder="1" applyAlignment="1">
      <alignment horizontal="right" vertical="center"/>
    </xf>
    <xf numFmtId="191" fontId="12" fillId="0" borderId="12" xfId="14" quotePrefix="1" applyNumberFormat="1" applyFont="1" applyFill="1" applyBorder="1" applyAlignment="1">
      <alignment vertical="center"/>
    </xf>
    <xf numFmtId="191" fontId="6" fillId="0" borderId="12" xfId="2" applyNumberFormat="1" applyFont="1" applyFill="1" applyBorder="1" applyAlignment="1">
      <alignment horizontal="right" vertical="center"/>
    </xf>
    <xf numFmtId="191" fontId="6" fillId="0" borderId="10" xfId="2" applyNumberFormat="1" applyFont="1" applyFill="1" applyBorder="1" applyAlignment="1">
      <alignment horizontal="right" vertical="center"/>
    </xf>
    <xf numFmtId="191" fontId="6" fillId="0" borderId="11" xfId="2" applyNumberFormat="1" applyFont="1" applyFill="1" applyBorder="1" applyAlignment="1">
      <alignment horizontal="right" vertical="center"/>
    </xf>
    <xf numFmtId="191" fontId="12" fillId="0" borderId="0" xfId="14" quotePrefix="1" applyNumberFormat="1" applyFont="1" applyFill="1" applyBorder="1" applyAlignment="1">
      <alignment horizontal="right" vertical="center"/>
    </xf>
    <xf numFmtId="0" fontId="6" fillId="0" borderId="43" xfId="1" applyFont="1" applyFill="1" applyBorder="1"/>
    <xf numFmtId="0" fontId="6" fillId="0" borderId="44" xfId="1" applyFont="1" applyFill="1" applyBorder="1" applyAlignment="1">
      <alignment horizontal="distributed" vertical="center"/>
    </xf>
    <xf numFmtId="191" fontId="12" fillId="0" borderId="45" xfId="14" quotePrefix="1" applyNumberFormat="1" applyFont="1" applyFill="1" applyBorder="1" applyAlignment="1">
      <alignment vertical="center"/>
    </xf>
    <xf numFmtId="191" fontId="12" fillId="0" borderId="43" xfId="14" quotePrefix="1" applyNumberFormat="1" applyFont="1" applyFill="1" applyBorder="1" applyAlignment="1">
      <alignment vertical="center"/>
    </xf>
    <xf numFmtId="0" fontId="17" fillId="0" borderId="45" xfId="1" applyFont="1" applyFill="1" applyBorder="1" applyAlignment="1">
      <alignment horizontal="distributed" vertical="center" shrinkToFit="1"/>
    </xf>
    <xf numFmtId="3" fontId="6" fillId="0" borderId="0" xfId="3" applyNumberFormat="1" applyFont="1" applyFill="1" applyAlignment="1">
      <alignment horizontal="center" vertical="center"/>
    </xf>
    <xf numFmtId="188" fontId="6" fillId="0" borderId="34" xfId="3" applyNumberFormat="1" applyFont="1" applyFill="1" applyBorder="1" applyAlignment="1">
      <alignment horizontal="center" vertical="center"/>
    </xf>
    <xf numFmtId="191" fontId="12" fillId="0" borderId="0" xfId="14" applyNumberFormat="1" applyFont="1" applyFill="1" applyAlignment="1"/>
    <xf numFmtId="191" fontId="12" fillId="0" borderId="8" xfId="14" quotePrefix="1" applyNumberFormat="1" applyFont="1" applyFill="1" applyBorder="1" applyAlignment="1">
      <alignment vertical="center"/>
    </xf>
    <xf numFmtId="185" fontId="6" fillId="0" borderId="36" xfId="1" applyNumberFormat="1" applyFont="1" applyFill="1" applyBorder="1" applyAlignment="1">
      <alignment horizontal="distributed" vertical="center" justifyLastLine="1"/>
    </xf>
    <xf numFmtId="191" fontId="12" fillId="0" borderId="0" xfId="14" applyNumberFormat="1" applyFont="1" applyFill="1" applyBorder="1" applyAlignment="1"/>
    <xf numFmtId="191" fontId="6" fillId="0" borderId="0" xfId="2" applyNumberFormat="1" applyFont="1" applyFill="1" applyBorder="1" applyAlignment="1">
      <alignment horizontal="right" vertical="center"/>
    </xf>
    <xf numFmtId="0" fontId="17" fillId="0" borderId="0" xfId="1" applyFont="1" applyFill="1" applyBorder="1" applyAlignment="1">
      <alignment shrinkToFit="1"/>
    </xf>
    <xf numFmtId="0" fontId="6" fillId="0" borderId="15" xfId="1" applyFont="1" applyFill="1" applyBorder="1" applyAlignment="1">
      <alignment horizontal="distributed" vertical="center"/>
    </xf>
    <xf numFmtId="191" fontId="6" fillId="0" borderId="15" xfId="2" applyNumberFormat="1" applyFont="1" applyFill="1" applyBorder="1" applyAlignment="1">
      <alignment horizontal="right" vertical="center"/>
    </xf>
    <xf numFmtId="4" fontId="6" fillId="0" borderId="34" xfId="3" applyNumberFormat="1" applyFont="1" applyFill="1" applyBorder="1" applyAlignment="1">
      <alignment horizontal="center" vertical="center"/>
    </xf>
    <xf numFmtId="38" fontId="6" fillId="0" borderId="0" xfId="14" applyFont="1" applyFill="1" applyAlignment="1">
      <alignment vertical="center"/>
    </xf>
    <xf numFmtId="0" fontId="6" fillId="0" borderId="34" xfId="3" applyFont="1" applyFill="1" applyBorder="1" applyAlignment="1">
      <alignment horizontal="center" vertical="center"/>
    </xf>
    <xf numFmtId="2" fontId="6" fillId="0" borderId="34" xfId="3" applyNumberFormat="1" applyFont="1" applyFill="1" applyBorder="1" applyAlignment="1">
      <alignment horizontal="center" vertical="center"/>
    </xf>
    <xf numFmtId="193" fontId="12" fillId="0" borderId="0" xfId="14" quotePrefix="1" applyNumberFormat="1" applyFont="1" applyFill="1" applyBorder="1" applyAlignment="1">
      <alignment horizontal="right" vertical="center"/>
    </xf>
    <xf numFmtId="193" fontId="12" fillId="0" borderId="0" xfId="14" quotePrefix="1" applyNumberFormat="1" applyFont="1" applyFill="1" applyBorder="1" applyAlignment="1">
      <alignment vertical="center"/>
    </xf>
    <xf numFmtId="193" fontId="12" fillId="0" borderId="36" xfId="14" quotePrefix="1" applyNumberFormat="1" applyFont="1" applyFill="1" applyBorder="1" applyAlignment="1">
      <alignment vertical="center"/>
    </xf>
    <xf numFmtId="193" fontId="12" fillId="0" borderId="8" xfId="14" quotePrefix="1" applyNumberFormat="1" applyFont="1" applyFill="1" applyBorder="1" applyAlignment="1">
      <alignment vertical="center"/>
    </xf>
    <xf numFmtId="193" fontId="12" fillId="0" borderId="0" xfId="1" applyNumberFormat="1" applyFont="1" applyFill="1" applyAlignment="1">
      <alignment vertical="center"/>
    </xf>
    <xf numFmtId="193" fontId="12" fillId="0" borderId="0" xfId="14" applyNumberFormat="1" applyFont="1" applyFill="1" applyBorder="1" applyAlignment="1">
      <alignment horizontal="right" vertical="center"/>
    </xf>
    <xf numFmtId="193" fontId="6" fillId="0" borderId="0" xfId="14" quotePrefix="1" applyNumberFormat="1" applyFont="1" applyFill="1" applyBorder="1" applyAlignment="1">
      <alignment vertical="center"/>
    </xf>
    <xf numFmtId="193" fontId="12" fillId="0" borderId="10" xfId="14" quotePrefix="1" applyNumberFormat="1" applyFont="1" applyFill="1" applyBorder="1" applyAlignment="1">
      <alignment vertical="center"/>
    </xf>
    <xf numFmtId="193" fontId="12" fillId="0" borderId="37" xfId="14" quotePrefix="1" applyNumberFormat="1" applyFont="1" applyFill="1" applyBorder="1" applyAlignment="1">
      <alignment vertical="center"/>
    </xf>
    <xf numFmtId="193" fontId="17" fillId="0" borderId="9" xfId="1" applyNumberFormat="1" applyFont="1" applyFill="1" applyBorder="1" applyAlignment="1">
      <alignment horizontal="distributed" vertical="center" shrinkToFit="1"/>
    </xf>
    <xf numFmtId="38" fontId="6" fillId="0" borderId="0" xfId="3" applyNumberFormat="1" applyFont="1" applyFill="1" applyAlignment="1">
      <alignment horizontal="center" vertical="center"/>
    </xf>
    <xf numFmtId="0" fontId="6" fillId="0" borderId="34" xfId="3" applyNumberFormat="1" applyFont="1" applyFill="1" applyBorder="1" applyAlignment="1">
      <alignment horizontal="center" vertical="center"/>
    </xf>
    <xf numFmtId="55" fontId="12" fillId="0" borderId="8" xfId="3" applyNumberFormat="1" applyFont="1" applyBorder="1" applyAlignment="1">
      <alignment horizontal="right" vertical="center"/>
    </xf>
    <xf numFmtId="181" fontId="12" fillId="0" borderId="8" xfId="3" applyNumberFormat="1" applyFont="1" applyBorder="1" applyAlignment="1">
      <alignment horizontal="right" vertical="center"/>
    </xf>
    <xf numFmtId="0" fontId="6" fillId="0" borderId="9" xfId="3" applyFont="1" applyBorder="1" applyAlignment="1">
      <alignment horizontal="center" vertical="center" shrinkToFit="1"/>
    </xf>
    <xf numFmtId="0" fontId="17" fillId="0" borderId="9" xfId="3" applyFont="1" applyBorder="1" applyAlignment="1">
      <alignment horizontal="center" vertical="center" shrinkToFit="1"/>
    </xf>
    <xf numFmtId="0" fontId="6" fillId="0" borderId="0" xfId="3" applyFont="1" applyAlignment="1">
      <alignment vertical="center"/>
    </xf>
    <xf numFmtId="178" fontId="6" fillId="0" borderId="0" xfId="3" applyNumberFormat="1" applyFont="1" applyAlignment="1">
      <alignment horizontal="center" vertical="center"/>
    </xf>
    <xf numFmtId="179" fontId="6" fillId="0" borderId="0" xfId="3" applyNumberFormat="1" applyFont="1" applyAlignment="1">
      <alignment horizontal="center" vertical="center"/>
    </xf>
    <xf numFmtId="179" fontId="13" fillId="0" borderId="0" xfId="3" applyNumberFormat="1" applyFont="1" applyAlignment="1">
      <alignment horizontal="center" vertical="center"/>
    </xf>
    <xf numFmtId="55" fontId="6" fillId="0" borderId="8" xfId="3" applyNumberFormat="1" applyFont="1" applyBorder="1" applyAlignment="1">
      <alignment horizontal="distributed" vertical="center"/>
    </xf>
    <xf numFmtId="181" fontId="6" fillId="0" borderId="8" xfId="3" applyNumberFormat="1" applyFont="1" applyBorder="1" applyAlignment="1">
      <alignment horizontal="distributed" vertical="center"/>
    </xf>
    <xf numFmtId="184" fontId="23" fillId="0" borderId="20" xfId="6" applyNumberFormat="1" applyFont="1" applyFill="1" applyBorder="1" applyAlignment="1">
      <alignment horizontal="distributed" vertical="center"/>
    </xf>
    <xf numFmtId="0" fontId="10" fillId="0" borderId="0" xfId="3" applyFont="1" applyFill="1" applyBorder="1" applyAlignment="1">
      <alignment vertical="center"/>
    </xf>
    <xf numFmtId="0" fontId="6" fillId="0" borderId="8" xfId="0" applyFont="1" applyFill="1" applyBorder="1" applyAlignment="1">
      <alignment horizontal="distributed" vertical="center" shrinkToFit="1"/>
    </xf>
    <xf numFmtId="0" fontId="6" fillId="0" borderId="9" xfId="3" quotePrefix="1" applyFont="1" applyBorder="1" applyAlignment="1">
      <alignment horizontal="center" vertical="center" shrinkToFit="1"/>
    </xf>
    <xf numFmtId="0" fontId="13" fillId="0" borderId="9" xfId="3" quotePrefix="1" applyFont="1" applyBorder="1" applyAlignment="1">
      <alignment horizontal="center" vertical="center" shrinkToFit="1"/>
    </xf>
    <xf numFmtId="176" fontId="6" fillId="0" borderId="0" xfId="4" applyNumberFormat="1" applyFont="1" applyFill="1" applyBorder="1" applyAlignment="1">
      <alignment vertical="center"/>
    </xf>
    <xf numFmtId="38" fontId="6" fillId="0" borderId="9" xfId="4" applyFont="1" applyFill="1" applyBorder="1" applyAlignment="1">
      <alignment vertical="center"/>
    </xf>
    <xf numFmtId="38" fontId="6" fillId="0" borderId="0" xfId="4" applyFont="1" applyFill="1" applyAlignment="1">
      <alignment vertical="center"/>
    </xf>
    <xf numFmtId="177" fontId="6" fillId="0" borderId="28" xfId="3" applyNumberFormat="1" applyFont="1" applyFill="1" applyBorder="1" applyAlignment="1">
      <alignment vertical="center"/>
    </xf>
    <xf numFmtId="177" fontId="6" fillId="0" borderId="34" xfId="3" applyNumberFormat="1" applyFont="1" applyFill="1" applyBorder="1" applyAlignment="1">
      <alignment vertical="center"/>
    </xf>
    <xf numFmtId="38" fontId="13" fillId="0" borderId="9" xfId="4" applyFont="1" applyFill="1" applyBorder="1" applyAlignment="1">
      <alignment vertical="center"/>
    </xf>
    <xf numFmtId="3" fontId="13" fillId="0" borderId="0" xfId="4" applyNumberFormat="1" applyFont="1" applyFill="1" applyBorder="1" applyAlignment="1">
      <alignment vertical="center"/>
    </xf>
    <xf numFmtId="38" fontId="13" fillId="0" borderId="0" xfId="4" applyFont="1" applyFill="1" applyAlignment="1">
      <alignment vertical="center"/>
    </xf>
    <xf numFmtId="177" fontId="13" fillId="0" borderId="28" xfId="3" applyNumberFormat="1" applyFont="1" applyFill="1" applyBorder="1" applyAlignment="1">
      <alignment vertical="center" shrinkToFit="1"/>
    </xf>
    <xf numFmtId="177" fontId="13" fillId="0" borderId="28" xfId="3" applyNumberFormat="1" applyFont="1" applyFill="1" applyBorder="1" applyAlignment="1">
      <alignment vertical="center"/>
    </xf>
    <xf numFmtId="177" fontId="13" fillId="0" borderId="34" xfId="3" applyNumberFormat="1" applyFont="1" applyFill="1" applyBorder="1" applyAlignment="1">
      <alignment vertical="center"/>
    </xf>
    <xf numFmtId="41" fontId="13" fillId="0" borderId="0" xfId="4" applyNumberFormat="1" applyFont="1" applyFill="1" applyBorder="1" applyAlignment="1">
      <alignment vertical="center"/>
    </xf>
    <xf numFmtId="177" fontId="6" fillId="0" borderId="28" xfId="3" applyNumberFormat="1" applyFont="1" applyFill="1" applyBorder="1" applyAlignment="1">
      <alignment horizontal="right" vertical="center"/>
    </xf>
    <xf numFmtId="38" fontId="13" fillId="0" borderId="7" xfId="14" applyFont="1" applyFill="1" applyBorder="1" applyAlignment="1">
      <alignment horizontal="right" vertical="center" shrinkToFit="1"/>
    </xf>
    <xf numFmtId="38" fontId="13" fillId="0" borderId="5" xfId="14" applyFont="1" applyFill="1" applyBorder="1" applyAlignment="1">
      <alignment horizontal="right" vertical="center" shrinkToFit="1"/>
    </xf>
    <xf numFmtId="185" fontId="13" fillId="0" borderId="9" xfId="14" applyNumberFormat="1" applyFont="1" applyFill="1" applyBorder="1" applyAlignment="1">
      <alignment horizontal="right" vertical="center" shrinkToFit="1"/>
    </xf>
    <xf numFmtId="193" fontId="13" fillId="0" borderId="0" xfId="14" applyNumberFormat="1" applyFont="1" applyFill="1" applyBorder="1" applyAlignment="1">
      <alignment horizontal="right" vertical="center" shrinkToFit="1"/>
    </xf>
    <xf numFmtId="185" fontId="12" fillId="0" borderId="0" xfId="14" quotePrefix="1" applyNumberFormat="1" applyFont="1" applyFill="1" applyBorder="1" applyAlignment="1">
      <alignment vertical="center"/>
    </xf>
    <xf numFmtId="195" fontId="12" fillId="0" borderId="0" xfId="14" quotePrefix="1" applyNumberFormat="1" applyFont="1" applyFill="1" applyBorder="1" applyAlignment="1">
      <alignment vertical="center"/>
    </xf>
    <xf numFmtId="185" fontId="12" fillId="0" borderId="36" xfId="14" quotePrefix="1" applyNumberFormat="1" applyFont="1" applyFill="1" applyBorder="1" applyAlignment="1">
      <alignment vertical="center"/>
    </xf>
    <xf numFmtId="0" fontId="6" fillId="0" borderId="22" xfId="3" applyFont="1" applyFill="1" applyBorder="1" applyAlignment="1">
      <alignment horizontal="center" vertical="center"/>
    </xf>
    <xf numFmtId="0" fontId="6" fillId="0" borderId="24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18" xfId="3" applyFont="1" applyFill="1" applyBorder="1" applyAlignment="1">
      <alignment horizontal="center" vertical="center"/>
    </xf>
    <xf numFmtId="0" fontId="6" fillId="0" borderId="0" xfId="3" applyFont="1" applyFill="1" applyAlignment="1">
      <alignment vertical="center" wrapText="1"/>
    </xf>
    <xf numFmtId="184" fontId="6" fillId="0" borderId="1" xfId="0" applyNumberFormat="1" applyFont="1" applyFill="1" applyBorder="1" applyAlignment="1">
      <alignment horizontal="center" vertical="center"/>
    </xf>
    <xf numFmtId="184" fontId="6" fillId="0" borderId="2" xfId="0" applyNumberFormat="1" applyFont="1" applyFill="1" applyBorder="1" applyAlignment="1">
      <alignment horizontal="center" vertical="center"/>
    </xf>
    <xf numFmtId="38" fontId="10" fillId="0" borderId="9" xfId="14" applyFont="1" applyFill="1" applyBorder="1" applyAlignment="1">
      <alignment horizontal="right" vertical="center"/>
    </xf>
    <xf numFmtId="38" fontId="10" fillId="0" borderId="0" xfId="14" applyFont="1" applyFill="1" applyBorder="1" applyAlignment="1">
      <alignment horizontal="right" vertical="center"/>
    </xf>
    <xf numFmtId="41" fontId="6" fillId="0" borderId="0" xfId="4" applyNumberFormat="1" applyFont="1" applyFill="1" applyBorder="1" applyAlignment="1">
      <alignment horizontal="right" vertical="center"/>
    </xf>
    <xf numFmtId="41" fontId="6" fillId="0" borderId="31" xfId="4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horizontal="right" vertical="center"/>
    </xf>
    <xf numFmtId="49" fontId="3" fillId="0" borderId="0" xfId="3" applyNumberFormat="1" applyFont="1" applyAlignment="1">
      <alignment vertical="center"/>
    </xf>
    <xf numFmtId="49" fontId="3" fillId="0" borderId="0" xfId="3" applyNumberFormat="1" applyFont="1" applyAlignment="1">
      <alignment horizontal="right" vertical="center"/>
    </xf>
    <xf numFmtId="0" fontId="6" fillId="0" borderId="0" xfId="3" applyFont="1" applyFill="1" applyAlignment="1">
      <alignment horizontal="left" vertical="center"/>
    </xf>
    <xf numFmtId="184" fontId="6" fillId="0" borderId="8" xfId="0" quotePrefix="1" applyNumberFormat="1" applyFont="1" applyFill="1" applyBorder="1" applyAlignment="1">
      <alignment horizontal="center" vertical="center"/>
    </xf>
    <xf numFmtId="184" fontId="6" fillId="0" borderId="0" xfId="6" applyNumberFormat="1" applyFont="1" applyFill="1" applyAlignment="1">
      <alignment vertical="center"/>
    </xf>
    <xf numFmtId="184" fontId="6" fillId="0" borderId="20" xfId="6" applyNumberFormat="1" applyFont="1" applyFill="1" applyBorder="1" applyAlignment="1">
      <alignment horizontal="center" vertical="center"/>
    </xf>
    <xf numFmtId="184" fontId="6" fillId="0" borderId="8" xfId="6" applyNumberFormat="1" applyFont="1" applyFill="1" applyBorder="1" applyAlignment="1">
      <alignment vertical="center"/>
    </xf>
    <xf numFmtId="184" fontId="6" fillId="0" borderId="0" xfId="6" applyNumberFormat="1" applyFont="1" applyFill="1" applyBorder="1" applyAlignment="1">
      <alignment vertical="center"/>
    </xf>
    <xf numFmtId="184" fontId="6" fillId="0" borderId="8" xfId="6" applyNumberFormat="1" applyFont="1" applyFill="1" applyBorder="1" applyAlignment="1">
      <alignment horizontal="center" vertical="center"/>
    </xf>
    <xf numFmtId="191" fontId="6" fillId="0" borderId="0" xfId="6" applyNumberFormat="1" applyFont="1" applyFill="1" applyAlignment="1">
      <alignment vertical="center"/>
    </xf>
    <xf numFmtId="184" fontId="6" fillId="0" borderId="8" xfId="0" applyNumberFormat="1" applyFont="1" applyFill="1" applyBorder="1" applyAlignment="1">
      <alignment horizontal="center" vertical="center"/>
    </xf>
    <xf numFmtId="41" fontId="6" fillId="0" borderId="0" xfId="6" applyNumberFormat="1" applyFont="1" applyFill="1" applyAlignment="1">
      <alignment vertical="center"/>
    </xf>
    <xf numFmtId="191" fontId="6" fillId="0" borderId="0" xfId="6" applyNumberFormat="1" applyFont="1" applyFill="1" applyBorder="1" applyAlignment="1">
      <alignment vertical="center"/>
    </xf>
    <xf numFmtId="41" fontId="6" fillId="0" borderId="0" xfId="6" applyNumberFormat="1" applyFont="1" applyFill="1" applyBorder="1" applyAlignment="1">
      <alignment vertical="center"/>
    </xf>
    <xf numFmtId="191" fontId="13" fillId="0" borderId="0" xfId="6" applyNumberFormat="1" applyFont="1" applyFill="1" applyBorder="1" applyAlignment="1">
      <alignment vertical="center"/>
    </xf>
    <xf numFmtId="184" fontId="6" fillId="0" borderId="9" xfId="0" applyNumberFormat="1" applyFont="1" applyFill="1" applyBorder="1" applyAlignment="1">
      <alignment vertical="center"/>
    </xf>
    <xf numFmtId="184" fontId="6" fillId="0" borderId="38" xfId="0" applyNumberFormat="1" applyFont="1" applyFill="1" applyBorder="1" applyAlignment="1">
      <alignment vertical="center"/>
    </xf>
    <xf numFmtId="184" fontId="6" fillId="0" borderId="38" xfId="14" applyNumberFormat="1" applyFont="1" applyFill="1" applyBorder="1" applyAlignment="1">
      <alignment vertical="center"/>
    </xf>
    <xf numFmtId="184" fontId="6" fillId="0" borderId="36" xfId="14" applyNumberFormat="1" applyFont="1" applyFill="1" applyBorder="1" applyAlignment="1">
      <alignment vertical="center"/>
    </xf>
    <xf numFmtId="189" fontId="6" fillId="0" borderId="38" xfId="16" applyNumberFormat="1" applyFont="1" applyFill="1" applyBorder="1" applyAlignment="1">
      <alignment vertical="center"/>
    </xf>
    <xf numFmtId="189" fontId="6" fillId="0" borderId="36" xfId="16" applyNumberFormat="1" applyFont="1" applyFill="1" applyBorder="1" applyAlignment="1">
      <alignment vertical="center"/>
    </xf>
    <xf numFmtId="184" fontId="6" fillId="0" borderId="20" xfId="0" applyNumberFormat="1" applyFont="1" applyFill="1" applyBorder="1" applyAlignment="1">
      <alignment horizontal="center" vertical="center"/>
    </xf>
    <xf numFmtId="184" fontId="6" fillId="0" borderId="8" xfId="0" applyNumberFormat="1" applyFont="1" applyFill="1" applyBorder="1" applyAlignment="1">
      <alignment vertical="center"/>
    </xf>
    <xf numFmtId="184" fontId="6" fillId="0" borderId="0" xfId="0" applyNumberFormat="1" applyFont="1" applyFill="1" applyBorder="1" applyAlignment="1">
      <alignment vertical="center"/>
    </xf>
    <xf numFmtId="190" fontId="6" fillId="0" borderId="38" xfId="16" applyNumberFormat="1" applyFont="1" applyFill="1" applyBorder="1" applyAlignment="1">
      <alignment vertical="center"/>
    </xf>
    <xf numFmtId="190" fontId="6" fillId="0" borderId="36" xfId="16" applyNumberFormat="1" applyFont="1" applyFill="1" applyBorder="1" applyAlignment="1">
      <alignment vertical="center"/>
    </xf>
    <xf numFmtId="184" fontId="6" fillId="0" borderId="41" xfId="0" applyNumberFormat="1" applyFont="1" applyFill="1" applyBorder="1" applyAlignment="1">
      <alignment vertical="center"/>
    </xf>
    <xf numFmtId="184" fontId="6" fillId="0" borderId="42" xfId="0" applyNumberFormat="1" applyFont="1" applyFill="1" applyBorder="1" applyAlignment="1">
      <alignment vertical="center"/>
    </xf>
    <xf numFmtId="184" fontId="6" fillId="0" borderId="11" xfId="6" applyNumberFormat="1" applyFont="1" applyFill="1" applyBorder="1" applyAlignment="1">
      <alignment horizontal="center" vertical="center"/>
    </xf>
    <xf numFmtId="184" fontId="6" fillId="0" borderId="10" xfId="6" applyNumberFormat="1" applyFont="1" applyFill="1" applyBorder="1" applyAlignment="1">
      <alignment vertical="center"/>
    </xf>
    <xf numFmtId="184" fontId="6" fillId="0" borderId="39" xfId="6" applyNumberFormat="1" applyFont="1" applyFill="1" applyBorder="1" applyAlignment="1">
      <alignment horizontal="center" vertical="center"/>
    </xf>
    <xf numFmtId="184" fontId="6" fillId="0" borderId="11" xfId="6" applyNumberFormat="1" applyFont="1" applyFill="1" applyBorder="1" applyAlignment="1">
      <alignment vertical="center"/>
    </xf>
    <xf numFmtId="0" fontId="24" fillId="0" borderId="0" xfId="5" applyFont="1" applyFill="1" applyAlignment="1">
      <alignment vertical="center"/>
    </xf>
    <xf numFmtId="185" fontId="12" fillId="0" borderId="10" xfId="14" quotePrefix="1" applyNumberFormat="1" applyFont="1" applyFill="1" applyBorder="1" applyAlignment="1">
      <alignment vertical="center"/>
    </xf>
    <xf numFmtId="0" fontId="25" fillId="0" borderId="0" xfId="15" applyFont="1" applyFill="1">
      <alignment vertical="center"/>
    </xf>
    <xf numFmtId="0" fontId="10" fillId="0" borderId="0" xfId="15" applyFont="1" applyFill="1">
      <alignment vertical="center"/>
    </xf>
    <xf numFmtId="0" fontId="10" fillId="0" borderId="16" xfId="15" applyFont="1" applyFill="1" applyBorder="1" applyAlignment="1">
      <alignment horizontal="center" vertical="center"/>
    </xf>
    <xf numFmtId="0" fontId="10" fillId="0" borderId="0" xfId="15" applyFont="1" applyFill="1" applyAlignment="1">
      <alignment horizontal="center" vertical="center"/>
    </xf>
    <xf numFmtId="182" fontId="10" fillId="0" borderId="9" xfId="19" applyNumberFormat="1" applyFont="1" applyFill="1" applyBorder="1">
      <alignment vertical="center"/>
    </xf>
    <xf numFmtId="182" fontId="10" fillId="0" borderId="0" xfId="15" applyNumberFormat="1" applyFont="1" applyFill="1">
      <alignment vertical="center"/>
    </xf>
    <xf numFmtId="38" fontId="10" fillId="0" borderId="0" xfId="19" applyFont="1" applyFill="1" applyBorder="1">
      <alignment vertical="center"/>
    </xf>
    <xf numFmtId="38" fontId="10" fillId="0" borderId="9" xfId="19" applyFont="1" applyFill="1" applyBorder="1" applyAlignment="1">
      <alignment horizontal="right" vertical="center"/>
    </xf>
    <xf numFmtId="0" fontId="10" fillId="0" borderId="0" xfId="15" applyFont="1" applyFill="1" applyAlignment="1">
      <alignment horizontal="right" vertical="center"/>
    </xf>
    <xf numFmtId="182" fontId="10" fillId="0" borderId="9" xfId="19" applyNumberFormat="1" applyFont="1" applyFill="1" applyBorder="1" applyAlignment="1">
      <alignment horizontal="right" vertical="center"/>
    </xf>
    <xf numFmtId="182" fontId="10" fillId="0" borderId="0" xfId="15" applyNumberFormat="1" applyFont="1" applyFill="1" applyAlignment="1">
      <alignment horizontal="right" vertical="center"/>
    </xf>
    <xf numFmtId="38" fontId="25" fillId="0" borderId="0" xfId="19" applyFont="1" applyFill="1" applyBorder="1">
      <alignment vertical="center"/>
    </xf>
    <xf numFmtId="38" fontId="25" fillId="0" borderId="0" xfId="19" applyFont="1" applyFill="1">
      <alignment vertical="center"/>
    </xf>
    <xf numFmtId="182" fontId="10" fillId="0" borderId="45" xfId="19" applyNumberFormat="1" applyFont="1" applyFill="1" applyBorder="1">
      <alignment vertical="center"/>
    </xf>
    <xf numFmtId="182" fontId="10" fillId="0" borderId="43" xfId="15" applyNumberFormat="1" applyFont="1" applyFill="1" applyBorder="1">
      <alignment vertical="center"/>
    </xf>
    <xf numFmtId="38" fontId="10" fillId="0" borderId="43" xfId="19" applyFont="1" applyFill="1" applyBorder="1">
      <alignment vertical="center"/>
    </xf>
    <xf numFmtId="0" fontId="10" fillId="0" borderId="45" xfId="15" applyFont="1" applyFill="1" applyBorder="1" applyAlignment="1">
      <alignment horizontal="right" vertical="center"/>
    </xf>
    <xf numFmtId="0" fontId="10" fillId="0" borderId="43" xfId="15" applyFont="1" applyFill="1" applyBorder="1">
      <alignment vertical="center"/>
    </xf>
    <xf numFmtId="182" fontId="10" fillId="0" borderId="45" xfId="15" applyNumberFormat="1" applyFont="1" applyFill="1" applyBorder="1" applyAlignment="1">
      <alignment horizontal="right" vertical="center"/>
    </xf>
    <xf numFmtId="189" fontId="10" fillId="0" borderId="9" xfId="20" applyNumberFormat="1" applyFont="1" applyFill="1" applyBorder="1">
      <alignment vertical="center"/>
    </xf>
    <xf numFmtId="189" fontId="10" fillId="0" borderId="0" xfId="15" applyNumberFormat="1" applyFont="1" applyFill="1">
      <alignment vertical="center"/>
    </xf>
    <xf numFmtId="189" fontId="10" fillId="0" borderId="0" xfId="19" applyNumberFormat="1" applyFont="1" applyFill="1" applyBorder="1">
      <alignment vertical="center"/>
    </xf>
    <xf numFmtId="189" fontId="10" fillId="0" borderId="9" xfId="15" applyNumberFormat="1" applyFont="1" applyFill="1" applyBorder="1" applyAlignment="1">
      <alignment horizontal="right" vertical="center"/>
    </xf>
    <xf numFmtId="194" fontId="10" fillId="0" borderId="9" xfId="15" applyNumberFormat="1" applyFont="1" applyFill="1" applyBorder="1" applyAlignment="1">
      <alignment horizontal="right" vertical="center"/>
    </xf>
    <xf numFmtId="189" fontId="10" fillId="0" borderId="38" xfId="19" applyNumberFormat="1" applyFont="1" applyFill="1" applyBorder="1">
      <alignment vertical="center"/>
    </xf>
    <xf numFmtId="189" fontId="10" fillId="0" borderId="36" xfId="15" applyNumberFormat="1" applyFont="1" applyFill="1" applyBorder="1">
      <alignment vertical="center"/>
    </xf>
    <xf numFmtId="189" fontId="10" fillId="0" borderId="36" xfId="19" applyNumberFormat="1" applyFont="1" applyFill="1" applyBorder="1">
      <alignment vertical="center"/>
    </xf>
    <xf numFmtId="189" fontId="10" fillId="0" borderId="38" xfId="15" applyNumberFormat="1" applyFont="1" applyFill="1" applyBorder="1" applyAlignment="1">
      <alignment horizontal="right" vertical="center"/>
    </xf>
    <xf numFmtId="0" fontId="10" fillId="0" borderId="38" xfId="15" applyFont="1" applyFill="1" applyBorder="1" applyAlignment="1">
      <alignment horizontal="right" vertical="center"/>
    </xf>
    <xf numFmtId="182" fontId="10" fillId="0" borderId="36" xfId="15" applyNumberFormat="1" applyFont="1" applyFill="1" applyBorder="1">
      <alignment vertical="center"/>
    </xf>
    <xf numFmtId="189" fontId="10" fillId="0" borderId="9" xfId="19" applyNumberFormat="1" applyFont="1" applyFill="1" applyBorder="1">
      <alignment vertical="center"/>
    </xf>
    <xf numFmtId="0" fontId="10" fillId="0" borderId="9" xfId="15" applyFont="1" applyFill="1" applyBorder="1" applyAlignment="1">
      <alignment horizontal="right" vertical="center"/>
    </xf>
    <xf numFmtId="189" fontId="10" fillId="0" borderId="12" xfId="19" applyNumberFormat="1" applyFont="1" applyFill="1" applyBorder="1">
      <alignment vertical="center"/>
    </xf>
    <xf numFmtId="189" fontId="10" fillId="0" borderId="10" xfId="19" applyNumberFormat="1" applyFont="1" applyFill="1" applyBorder="1">
      <alignment vertical="center"/>
    </xf>
    <xf numFmtId="189" fontId="10" fillId="0" borderId="11" xfId="19" applyNumberFormat="1" applyFont="1" applyFill="1" applyBorder="1">
      <alignment vertical="center"/>
    </xf>
    <xf numFmtId="189" fontId="10" fillId="0" borderId="12" xfId="15" applyNumberFormat="1" applyFont="1" applyFill="1" applyBorder="1">
      <alignment vertical="center"/>
    </xf>
    <xf numFmtId="189" fontId="10" fillId="0" borderId="10" xfId="15" applyNumberFormat="1" applyFont="1" applyFill="1" applyBorder="1">
      <alignment vertical="center"/>
    </xf>
    <xf numFmtId="189" fontId="10" fillId="0" borderId="11" xfId="15" applyNumberFormat="1" applyFont="1" applyFill="1" applyBorder="1">
      <alignment vertical="center"/>
    </xf>
    <xf numFmtId="0" fontId="10" fillId="0" borderId="12" xfId="15" applyFont="1" applyFill="1" applyBorder="1">
      <alignment vertical="center"/>
    </xf>
    <xf numFmtId="0" fontId="10" fillId="0" borderId="10" xfId="15" applyFont="1" applyFill="1" applyBorder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10" fillId="0" borderId="10" xfId="0" applyFont="1" applyFill="1" applyBorder="1" applyAlignment="1">
      <alignment horizontal="center" vertical="center" shrinkToFit="1"/>
    </xf>
    <xf numFmtId="186" fontId="6" fillId="0" borderId="22" xfId="14" applyNumberFormat="1" applyFont="1" applyFill="1" applyBorder="1" applyAlignment="1">
      <alignment horizontal="distributed" vertical="center"/>
    </xf>
    <xf numFmtId="186" fontId="13" fillId="0" borderId="4" xfId="14" applyNumberFormat="1" applyFont="1" applyFill="1" applyBorder="1" applyAlignment="1">
      <alignment horizontal="distributed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41" fontId="6" fillId="0" borderId="0" xfId="14" applyNumberFormat="1" applyFont="1" applyFill="1" applyBorder="1" applyAlignment="1">
      <alignment horizontal="right" vertical="center"/>
    </xf>
    <xf numFmtId="41" fontId="13" fillId="0" borderId="0" xfId="14" applyNumberFormat="1" applyFont="1" applyFill="1" applyBorder="1" applyAlignment="1">
      <alignment horizontal="right" vertical="center"/>
    </xf>
    <xf numFmtId="38" fontId="10" fillId="0" borderId="0" xfId="0" applyNumberFormat="1" applyFont="1" applyFill="1" applyAlignment="1">
      <alignment horizontal="center"/>
    </xf>
    <xf numFmtId="41" fontId="6" fillId="0" borderId="0" xfId="14" applyNumberFormat="1" applyFont="1" applyFill="1" applyBorder="1" applyAlignment="1">
      <alignment vertical="center" shrinkToFit="1"/>
    </xf>
    <xf numFmtId="41" fontId="13" fillId="0" borderId="0" xfId="14" applyNumberFormat="1" applyFont="1" applyFill="1" applyBorder="1" applyAlignment="1">
      <alignment vertical="center" shrinkToFit="1"/>
    </xf>
    <xf numFmtId="38" fontId="6" fillId="0" borderId="0" xfId="0" applyNumberFormat="1" applyFont="1" applyFill="1" applyAlignment="1">
      <alignment vertical="center"/>
    </xf>
    <xf numFmtId="0" fontId="6" fillId="0" borderId="11" xfId="0" applyFont="1" applyFill="1" applyBorder="1" applyAlignment="1">
      <alignment horizontal="distributed" vertical="center" shrinkToFit="1"/>
    </xf>
    <xf numFmtId="38" fontId="6" fillId="0" borderId="10" xfId="14" applyFont="1" applyFill="1" applyBorder="1" applyAlignment="1">
      <alignment vertical="center" shrinkToFit="1"/>
    </xf>
    <xf numFmtId="38" fontId="13" fillId="0" borderId="10" xfId="14" applyFont="1" applyFill="1" applyBorder="1" applyAlignment="1">
      <alignment vertical="center" shrinkToFit="1"/>
    </xf>
    <xf numFmtId="38" fontId="10" fillId="0" borderId="0" xfId="14" applyFont="1" applyFill="1" applyBorder="1">
      <alignment vertical="center"/>
    </xf>
    <xf numFmtId="0" fontId="6" fillId="0" borderId="0" xfId="0" applyFont="1" applyFill="1" applyAlignment="1">
      <alignment vertical="center"/>
    </xf>
    <xf numFmtId="38" fontId="10" fillId="0" borderId="0" xfId="14" applyFont="1" applyFill="1">
      <alignment vertical="center"/>
    </xf>
    <xf numFmtId="0" fontId="10" fillId="0" borderId="0" xfId="0" applyFont="1" applyFill="1" applyBorder="1" applyAlignment="1">
      <alignment horizontal="distributed" vertical="center" shrinkToFit="1"/>
    </xf>
    <xf numFmtId="0" fontId="10" fillId="0" borderId="0" xfId="0" applyFont="1" applyFill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38" fontId="6" fillId="0" borderId="0" xfId="14" applyFont="1" applyFill="1">
      <alignment vertical="center"/>
    </xf>
    <xf numFmtId="0" fontId="10" fillId="0" borderId="0" xfId="0" applyFont="1" applyFill="1" applyAlignment="1">
      <alignment horizontal="distributed" vertical="center" shrinkToFit="1"/>
    </xf>
    <xf numFmtId="0" fontId="6" fillId="0" borderId="25" xfId="3" applyFont="1" applyFill="1" applyBorder="1" applyAlignment="1">
      <alignment horizontal="center" vertical="center"/>
    </xf>
    <xf numFmtId="49" fontId="3" fillId="0" borderId="0" xfId="3" applyNumberFormat="1" applyFont="1" applyFill="1" applyAlignment="1">
      <alignment horizontal="center" vertical="center"/>
    </xf>
    <xf numFmtId="49" fontId="3" fillId="0" borderId="0" xfId="3" applyNumberFormat="1" applyFont="1" applyFill="1" applyAlignment="1">
      <alignment horizontal="right" vertical="center"/>
    </xf>
    <xf numFmtId="0" fontId="17" fillId="0" borderId="14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/>
    </xf>
    <xf numFmtId="0" fontId="6" fillId="0" borderId="25" xfId="3" applyFont="1" applyFill="1" applyBorder="1" applyAlignment="1">
      <alignment horizontal="center" vertical="center"/>
    </xf>
    <xf numFmtId="0" fontId="6" fillId="0" borderId="24" xfId="3" applyFont="1" applyFill="1" applyBorder="1" applyAlignment="1">
      <alignment horizontal="center" vertical="center"/>
    </xf>
    <xf numFmtId="0" fontId="6" fillId="0" borderId="15" xfId="3" applyFont="1" applyFill="1" applyBorder="1" applyAlignment="1">
      <alignment horizontal="center" vertical="center"/>
    </xf>
    <xf numFmtId="0" fontId="6" fillId="0" borderId="26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/>
    </xf>
    <xf numFmtId="0" fontId="6" fillId="0" borderId="22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17" fillId="0" borderId="25" xfId="3" applyFont="1" applyFill="1" applyBorder="1" applyAlignment="1">
      <alignment horizontal="distributed" vertical="center" shrinkToFit="1"/>
    </xf>
    <xf numFmtId="0" fontId="17" fillId="0" borderId="9" xfId="3" applyFont="1" applyFill="1" applyBorder="1" applyAlignment="1">
      <alignment horizontal="distributed" vertical="center" shrinkToFit="1"/>
    </xf>
    <xf numFmtId="0" fontId="17" fillId="0" borderId="24" xfId="3" applyFont="1" applyFill="1" applyBorder="1" applyAlignment="1">
      <alignment horizontal="distributed" vertical="center" shrinkToFit="1"/>
    </xf>
    <xf numFmtId="49" fontId="3" fillId="0" borderId="0" xfId="3" applyNumberFormat="1" applyFont="1" applyFill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distributed" vertical="center"/>
    </xf>
    <xf numFmtId="0" fontId="6" fillId="0" borderId="8" xfId="3" applyFont="1" applyFill="1" applyBorder="1" applyAlignment="1">
      <alignment horizontal="distributed" vertical="center"/>
    </xf>
    <xf numFmtId="0" fontId="6" fillId="0" borderId="21" xfId="3" applyFont="1" applyFill="1" applyBorder="1" applyAlignment="1">
      <alignment horizontal="distributed" vertical="center"/>
    </xf>
    <xf numFmtId="0" fontId="6" fillId="0" borderId="19" xfId="3" applyFont="1" applyFill="1" applyBorder="1" applyAlignment="1">
      <alignment horizontal="distributed" vertical="center"/>
    </xf>
    <xf numFmtId="0" fontId="6" fillId="0" borderId="22" xfId="3" applyFont="1" applyFill="1" applyBorder="1" applyAlignment="1">
      <alignment horizontal="distributed" vertical="center"/>
    </xf>
    <xf numFmtId="0" fontId="6" fillId="0" borderId="7" xfId="3" applyFont="1" applyFill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/>
    </xf>
    <xf numFmtId="0" fontId="6" fillId="0" borderId="18" xfId="3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distributed" vertical="center" shrinkToFit="1"/>
    </xf>
    <xf numFmtId="0" fontId="6" fillId="0" borderId="24" xfId="3" applyFont="1" applyFill="1" applyBorder="1" applyAlignment="1">
      <alignment horizontal="distributed" vertical="center" shrinkToFit="1"/>
    </xf>
    <xf numFmtId="0" fontId="17" fillId="0" borderId="25" xfId="3" applyFont="1" applyFill="1" applyBorder="1" applyAlignment="1">
      <alignment horizontal="center" vertical="center" textRotation="255" shrinkToFit="1"/>
    </xf>
    <xf numFmtId="0" fontId="17" fillId="0" borderId="9" xfId="3" applyFont="1" applyFill="1" applyBorder="1" applyAlignment="1">
      <alignment horizontal="center" vertical="center" textRotation="255" shrinkToFit="1"/>
    </xf>
    <xf numFmtId="0" fontId="17" fillId="0" borderId="24" xfId="3" applyFont="1" applyFill="1" applyBorder="1" applyAlignment="1">
      <alignment horizontal="center" vertical="center" textRotation="255" shrinkToFit="1"/>
    </xf>
    <xf numFmtId="0" fontId="6" fillId="0" borderId="14" xfId="3" applyFont="1" applyFill="1" applyBorder="1" applyAlignment="1">
      <alignment horizontal="center" vertical="center" wrapText="1"/>
    </xf>
    <xf numFmtId="0" fontId="6" fillId="0" borderId="20" xfId="3" applyFont="1" applyFill="1" applyBorder="1" applyAlignment="1">
      <alignment horizontal="center" vertical="center"/>
    </xf>
    <xf numFmtId="0" fontId="6" fillId="0" borderId="19" xfId="3" applyFont="1" applyFill="1" applyBorder="1" applyAlignment="1">
      <alignment horizontal="center" vertical="center"/>
    </xf>
    <xf numFmtId="184" fontId="6" fillId="0" borderId="20" xfId="5" applyNumberFormat="1" applyFont="1" applyFill="1" applyBorder="1" applyAlignment="1">
      <alignment horizontal="center" vertical="center"/>
    </xf>
    <xf numFmtId="184" fontId="6" fillId="0" borderId="40" xfId="5" applyNumberFormat="1" applyFont="1" applyFill="1" applyBorder="1" applyAlignment="1">
      <alignment horizontal="center" vertical="center"/>
    </xf>
    <xf numFmtId="184" fontId="6" fillId="0" borderId="1" xfId="0" applyNumberFormat="1" applyFont="1" applyFill="1" applyBorder="1" applyAlignment="1">
      <alignment horizontal="center" vertical="center"/>
    </xf>
    <xf numFmtId="184" fontId="6" fillId="0" borderId="2" xfId="0" applyNumberFormat="1" applyFont="1" applyFill="1" applyBorder="1" applyAlignment="1">
      <alignment horizontal="center" vertical="center"/>
    </xf>
    <xf numFmtId="184" fontId="6" fillId="0" borderId="20" xfId="5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/>
    </xf>
    <xf numFmtId="0" fontId="6" fillId="0" borderId="2" xfId="1" applyFont="1" applyFill="1" applyBorder="1" applyAlignment="1">
      <alignment horizontal="distributed" vertical="center"/>
    </xf>
    <xf numFmtId="0" fontId="3" fillId="0" borderId="0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/>
    </xf>
    <xf numFmtId="0" fontId="10" fillId="0" borderId="44" xfId="15" applyFont="1" applyFill="1" applyBorder="1" applyAlignment="1">
      <alignment horizontal="center" vertical="center"/>
    </xf>
    <xf numFmtId="0" fontId="10" fillId="0" borderId="37" xfId="15" applyFont="1" applyFill="1" applyBorder="1" applyAlignment="1">
      <alignment horizontal="center" vertical="center"/>
    </xf>
    <xf numFmtId="0" fontId="10" fillId="0" borderId="43" xfId="15" applyFont="1" applyFill="1" applyBorder="1" applyAlignment="1">
      <alignment horizontal="center" vertical="center"/>
    </xf>
    <xf numFmtId="0" fontId="10" fillId="0" borderId="10" xfId="15" applyFont="1" applyFill="1" applyBorder="1" applyAlignment="1">
      <alignment horizontal="center" vertical="center"/>
    </xf>
    <xf numFmtId="0" fontId="10" fillId="0" borderId="8" xfId="15" applyFont="1" applyFill="1" applyBorder="1" applyAlignment="1">
      <alignment horizontal="center" vertical="center"/>
    </xf>
    <xf numFmtId="0" fontId="3" fillId="0" borderId="0" xfId="15" applyFont="1" applyFill="1" applyAlignment="1">
      <alignment horizontal="center" vertical="center"/>
    </xf>
    <xf numFmtId="0" fontId="6" fillId="0" borderId="10" xfId="15" applyFont="1" applyFill="1" applyBorder="1" applyAlignment="1">
      <alignment horizontal="center" vertical="center"/>
    </xf>
    <xf numFmtId="0" fontId="10" fillId="0" borderId="15" xfId="15" applyFont="1" applyFill="1" applyBorder="1" applyAlignment="1">
      <alignment horizontal="center" vertical="center"/>
    </xf>
    <xf numFmtId="0" fontId="10" fillId="0" borderId="26" xfId="15" applyFont="1" applyFill="1" applyBorder="1" applyAlignment="1">
      <alignment horizontal="center" vertical="center"/>
    </xf>
    <xf numFmtId="0" fontId="10" fillId="0" borderId="4" xfId="15" applyFont="1" applyFill="1" applyBorder="1" applyAlignment="1">
      <alignment horizontal="center" vertical="center"/>
    </xf>
    <xf numFmtId="0" fontId="10" fillId="0" borderId="1" xfId="15" applyFont="1" applyFill="1" applyBorder="1" applyAlignment="1">
      <alignment horizontal="center" vertical="center"/>
    </xf>
    <xf numFmtId="0" fontId="10" fillId="0" borderId="25" xfId="15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 indent="2" shrinkToFit="1"/>
    </xf>
    <xf numFmtId="0" fontId="6" fillId="0" borderId="8" xfId="0" applyFont="1" applyFill="1" applyBorder="1" applyAlignment="1">
      <alignment horizontal="distributed" vertical="center" indent="2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 shrinkToFit="1"/>
    </xf>
    <xf numFmtId="0" fontId="13" fillId="0" borderId="5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vertical="center" wrapText="1" shrinkToFit="1"/>
    </xf>
    <xf numFmtId="0" fontId="10" fillId="0" borderId="0" xfId="0" applyFont="1" applyFill="1" applyAlignment="1">
      <alignment horizontal="center" vertical="center" shrinkToFit="1"/>
    </xf>
  </cellXfs>
  <cellStyles count="21">
    <cellStyle name="パーセント" xfId="16" builtinId="5"/>
    <cellStyle name="パーセント 2" xfId="20" xr:uid="{2545928B-7B29-42FB-8655-956E4AB9A72D}"/>
    <cellStyle name="桁区切り" xfId="14" builtinId="6"/>
    <cellStyle name="桁区切り 2" xfId="2" xr:uid="{00000000-0005-0000-0000-000002000000}"/>
    <cellStyle name="桁区切り 2 2" xfId="7" xr:uid="{00000000-0005-0000-0000-000003000000}"/>
    <cellStyle name="桁区切り 3" xfId="4" xr:uid="{00000000-0005-0000-0000-000004000000}"/>
    <cellStyle name="桁区切り 4" xfId="6" xr:uid="{00000000-0005-0000-0000-000005000000}"/>
    <cellStyle name="桁区切り 5" xfId="18" xr:uid="{00000000-0005-0000-0000-000006000000}"/>
    <cellStyle name="桁区切り 6" xfId="19" xr:uid="{E42202FB-43FD-4910-8B58-EBA5D78A155E}"/>
    <cellStyle name="標準" xfId="0" builtinId="0"/>
    <cellStyle name="標準 2" xfId="1" xr:uid="{00000000-0005-0000-0000-000008000000}"/>
    <cellStyle name="標準 2 2" xfId="8" xr:uid="{00000000-0005-0000-0000-000009000000}"/>
    <cellStyle name="標準 2 2 2" xfId="10" xr:uid="{00000000-0005-0000-0000-00000A000000}"/>
    <cellStyle name="標準 2 2 2 2" xfId="11" xr:uid="{00000000-0005-0000-0000-00000B000000}"/>
    <cellStyle name="標準 3" xfId="3" xr:uid="{00000000-0005-0000-0000-00000C000000}"/>
    <cellStyle name="標準 3 2" xfId="12" xr:uid="{00000000-0005-0000-0000-00000D000000}"/>
    <cellStyle name="標準 4" xfId="5" xr:uid="{00000000-0005-0000-0000-00000E000000}"/>
    <cellStyle name="標準 4 2" xfId="13" xr:uid="{00000000-0005-0000-0000-00000F000000}"/>
    <cellStyle name="標準 5" xfId="9" xr:uid="{00000000-0005-0000-0000-000010000000}"/>
    <cellStyle name="標準 5 2" xfId="15" xr:uid="{00000000-0005-0000-0000-000011000000}"/>
    <cellStyle name="標準 6" xfId="1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676276</xdr:colOff>
      <xdr:row>4</xdr:row>
      <xdr:rowOff>314324</xdr:rowOff>
    </xdr:from>
    <xdr:to>
      <xdr:col>1</xdr:col>
      <xdr:colOff>47626</xdr:colOff>
      <xdr:row>9</xdr:row>
      <xdr:rowOff>9525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676276" y="1142999"/>
          <a:ext cx="95250" cy="590551"/>
        </a:xfrm>
        <a:prstGeom prst="leftBracket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</xdr:colOff>
      <xdr:row>22</xdr:row>
      <xdr:rowOff>28574</xdr:rowOff>
    </xdr:from>
    <xdr:to>
      <xdr:col>6</xdr:col>
      <xdr:colOff>847725</xdr:colOff>
      <xdr:row>22</xdr:row>
      <xdr:rowOff>590549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762000" y="4086224"/>
          <a:ext cx="5753100" cy="56197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</xdr:colOff>
      <xdr:row>23</xdr:row>
      <xdr:rowOff>19050</xdr:rowOff>
    </xdr:from>
    <xdr:to>
      <xdr:col>6</xdr:col>
      <xdr:colOff>838200</xdr:colOff>
      <xdr:row>23</xdr:row>
      <xdr:rowOff>457200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762000" y="4524375"/>
          <a:ext cx="5743575" cy="43815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</xdr:colOff>
      <xdr:row>27</xdr:row>
      <xdr:rowOff>28575</xdr:rowOff>
    </xdr:from>
    <xdr:to>
      <xdr:col>6</xdr:col>
      <xdr:colOff>857250</xdr:colOff>
      <xdr:row>27</xdr:row>
      <xdr:rowOff>466725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762000" y="7477125"/>
          <a:ext cx="5762625" cy="43815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</xdr:colOff>
      <xdr:row>24</xdr:row>
      <xdr:rowOff>38100</xdr:rowOff>
    </xdr:from>
    <xdr:to>
      <xdr:col>6</xdr:col>
      <xdr:colOff>838200</xdr:colOff>
      <xdr:row>24</xdr:row>
      <xdr:rowOff>333375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762000" y="5029200"/>
          <a:ext cx="5743575" cy="29527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</xdr:colOff>
      <xdr:row>25</xdr:row>
      <xdr:rowOff>19049</xdr:rowOff>
    </xdr:from>
    <xdr:to>
      <xdr:col>6</xdr:col>
      <xdr:colOff>838200</xdr:colOff>
      <xdr:row>25</xdr:row>
      <xdr:rowOff>904874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752475" y="5353049"/>
          <a:ext cx="5753100" cy="885825"/>
        </a:xfrm>
        <a:prstGeom prst="bracketPair">
          <a:avLst>
            <a:gd name="adj" fmla="val 699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</xdr:colOff>
      <xdr:row>26</xdr:row>
      <xdr:rowOff>9525</xdr:rowOff>
    </xdr:from>
    <xdr:to>
      <xdr:col>6</xdr:col>
      <xdr:colOff>847726</xdr:colOff>
      <xdr:row>26</xdr:row>
      <xdr:rowOff>1181101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52475" y="6467475"/>
          <a:ext cx="5762626" cy="1171576"/>
        </a:xfrm>
        <a:prstGeom prst="bracketPair">
          <a:avLst>
            <a:gd name="adj" fmla="val 6098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</xdr:colOff>
      <xdr:row>28</xdr:row>
      <xdr:rowOff>19050</xdr:rowOff>
    </xdr:from>
    <xdr:to>
      <xdr:col>6</xdr:col>
      <xdr:colOff>857250</xdr:colOff>
      <xdr:row>29</xdr:row>
      <xdr:rowOff>0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762000" y="7953375"/>
          <a:ext cx="5762625" cy="1181100"/>
        </a:xfrm>
        <a:prstGeom prst="bracketPair">
          <a:avLst>
            <a:gd name="adj" fmla="val 6183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9"/>
  <sheetViews>
    <sheetView tabSelected="1" view="pageBreakPreview" zoomScaleNormal="100" zoomScaleSheetLayoutView="100" zoomScalePageLayoutView="85" workbookViewId="0">
      <selection activeCell="F10" sqref="F10"/>
    </sheetView>
  </sheetViews>
  <sheetFormatPr defaultColWidth="9" defaultRowHeight="12"/>
  <cols>
    <col min="1" max="1" width="9.453125" style="90" customWidth="1"/>
    <col min="2" max="2" width="9" style="90" customWidth="1"/>
    <col min="3" max="3" width="7.6328125" style="122" customWidth="1"/>
    <col min="4" max="7" width="9" style="122" customWidth="1"/>
    <col min="8" max="9" width="8.26953125" style="90" customWidth="1"/>
    <col min="10" max="10" width="9" style="122" customWidth="1"/>
    <col min="11" max="11" width="2.7265625" style="9" customWidth="1"/>
    <col min="12" max="12" width="9" style="90" customWidth="1"/>
    <col min="13" max="13" width="9" style="122"/>
    <col min="14" max="14" width="8.26953125" style="122" customWidth="1"/>
    <col min="15" max="18" width="9" style="122"/>
    <col min="19" max="20" width="8.26953125" style="122" customWidth="1"/>
    <col min="21" max="21" width="9" style="122"/>
    <col min="22" max="22" width="2.7265625" style="122" customWidth="1"/>
    <col min="23" max="16384" width="9" style="122"/>
  </cols>
  <sheetData>
    <row r="1" spans="1:21" ht="19">
      <c r="A1" s="91" t="s">
        <v>503</v>
      </c>
      <c r="B1" s="91"/>
      <c r="C1" s="91"/>
      <c r="D1" s="91"/>
      <c r="E1" s="91"/>
      <c r="F1" s="91"/>
      <c r="G1" s="91"/>
      <c r="H1" s="371"/>
      <c r="I1" s="371"/>
      <c r="J1" s="372" t="s">
        <v>504</v>
      </c>
      <c r="K1" s="92"/>
      <c r="L1" s="91" t="s">
        <v>505</v>
      </c>
    </row>
    <row r="2" spans="1:21" ht="15" customHeight="1">
      <c r="C2" s="8"/>
    </row>
    <row r="3" spans="1:21" ht="15" customHeight="1" thickBot="1">
      <c r="A3" s="122" t="s">
        <v>467</v>
      </c>
      <c r="B3" s="122"/>
      <c r="L3" s="122"/>
    </row>
    <row r="4" spans="1:21" ht="15" customHeight="1">
      <c r="A4" s="377" t="s">
        <v>123</v>
      </c>
      <c r="B4" s="377"/>
      <c r="C4" s="379" t="s">
        <v>126</v>
      </c>
      <c r="D4" s="379" t="s">
        <v>124</v>
      </c>
      <c r="E4" s="381" t="s">
        <v>125</v>
      </c>
      <c r="F4" s="382"/>
      <c r="G4" s="383"/>
      <c r="H4" s="370" t="s">
        <v>234</v>
      </c>
      <c r="I4" s="373" t="s">
        <v>235</v>
      </c>
      <c r="J4" s="375" t="s">
        <v>127</v>
      </c>
      <c r="L4" s="377" t="s">
        <v>123</v>
      </c>
      <c r="M4" s="377"/>
      <c r="N4" s="379" t="s">
        <v>126</v>
      </c>
      <c r="O4" s="379" t="s">
        <v>124</v>
      </c>
      <c r="P4" s="381" t="s">
        <v>125</v>
      </c>
      <c r="Q4" s="382"/>
      <c r="R4" s="383"/>
      <c r="S4" s="370" t="s">
        <v>234</v>
      </c>
      <c r="T4" s="373" t="s">
        <v>235</v>
      </c>
      <c r="U4" s="375" t="s">
        <v>127</v>
      </c>
    </row>
    <row r="5" spans="1:21" ht="15" customHeight="1">
      <c r="A5" s="378"/>
      <c r="B5" s="378"/>
      <c r="C5" s="380"/>
      <c r="D5" s="380"/>
      <c r="E5" s="15" t="s">
        <v>94</v>
      </c>
      <c r="F5" s="15" t="s">
        <v>95</v>
      </c>
      <c r="G5" s="15" t="s">
        <v>96</v>
      </c>
      <c r="H5" s="94" t="s">
        <v>236</v>
      </c>
      <c r="I5" s="374"/>
      <c r="J5" s="376"/>
      <c r="L5" s="378"/>
      <c r="M5" s="378"/>
      <c r="N5" s="380"/>
      <c r="O5" s="380"/>
      <c r="P5" s="15" t="s">
        <v>94</v>
      </c>
      <c r="Q5" s="15" t="s">
        <v>95</v>
      </c>
      <c r="R5" s="15" t="s">
        <v>96</v>
      </c>
      <c r="S5" s="94" t="s">
        <v>236</v>
      </c>
      <c r="T5" s="374"/>
      <c r="U5" s="376"/>
    </row>
    <row r="6" spans="1:21" ht="15" customHeight="1">
      <c r="A6" s="95"/>
      <c r="B6" s="96"/>
      <c r="C6" s="97" t="s">
        <v>237</v>
      </c>
      <c r="D6" s="98" t="s">
        <v>128</v>
      </c>
      <c r="E6" s="99" t="s">
        <v>129</v>
      </c>
      <c r="F6" s="99" t="s">
        <v>129</v>
      </c>
      <c r="G6" s="149" t="s">
        <v>129</v>
      </c>
      <c r="H6" s="100"/>
      <c r="I6" s="154"/>
      <c r="J6" s="99" t="s">
        <v>130</v>
      </c>
      <c r="L6" s="95"/>
      <c r="M6" s="96"/>
      <c r="N6" s="97" t="s">
        <v>237</v>
      </c>
      <c r="O6" s="98" t="s">
        <v>128</v>
      </c>
      <c r="P6" s="99" t="s">
        <v>129</v>
      </c>
      <c r="Q6" s="99" t="s">
        <v>129</v>
      </c>
      <c r="R6" s="99" t="s">
        <v>129</v>
      </c>
      <c r="S6" s="154"/>
      <c r="T6" s="154"/>
      <c r="U6" s="99" t="s">
        <v>130</v>
      </c>
    </row>
    <row r="7" spans="1:21" ht="15.75" customHeight="1">
      <c r="A7" s="99" t="s">
        <v>345</v>
      </c>
      <c r="B7" s="101" t="s">
        <v>238</v>
      </c>
      <c r="C7" s="102"/>
      <c r="D7" s="103">
        <v>2425</v>
      </c>
      <c r="E7" s="104">
        <v>12190</v>
      </c>
      <c r="F7" s="104">
        <v>6212</v>
      </c>
      <c r="G7" s="150">
        <v>5978</v>
      </c>
      <c r="H7" s="105">
        <f>F7/G7*100</f>
        <v>103.91435262629642</v>
      </c>
      <c r="I7" s="155">
        <f>E7/D7</f>
        <v>5.0268041237113401</v>
      </c>
      <c r="J7" s="161"/>
      <c r="L7" s="99" t="s">
        <v>308</v>
      </c>
      <c r="M7" s="101" t="s">
        <v>309</v>
      </c>
      <c r="N7" s="102">
        <v>12.29</v>
      </c>
      <c r="O7" s="103">
        <v>52052</v>
      </c>
      <c r="P7" s="104">
        <v>143168</v>
      </c>
      <c r="Q7" s="104">
        <v>72612</v>
      </c>
      <c r="R7" s="104">
        <v>70556</v>
      </c>
      <c r="S7" s="159">
        <f t="shared" ref="S7:S34" si="0">Q7/R7*100</f>
        <v>102.91399739214242</v>
      </c>
      <c r="T7" s="155">
        <f t="shared" ref="T7:T34" si="1">P7/O7</f>
        <v>2.7504802889418274</v>
      </c>
      <c r="U7" s="161">
        <v>11649.145646867373</v>
      </c>
    </row>
    <row r="8" spans="1:21" ht="15.75" customHeight="1">
      <c r="A8" s="99" t="s">
        <v>346</v>
      </c>
      <c r="B8" s="101" t="s">
        <v>239</v>
      </c>
      <c r="C8" s="102"/>
      <c r="D8" s="103">
        <v>2462</v>
      </c>
      <c r="E8" s="104">
        <v>14367</v>
      </c>
      <c r="F8" s="104">
        <v>7448</v>
      </c>
      <c r="G8" s="150">
        <v>6919</v>
      </c>
      <c r="H8" s="105">
        <f t="shared" ref="H8:H41" si="2">F8/G8*100</f>
        <v>107.64561352796646</v>
      </c>
      <c r="I8" s="155">
        <f t="shared" ref="I8:I41" si="3">E8/D8</f>
        <v>5.8354995938261576</v>
      </c>
      <c r="J8" s="161"/>
      <c r="L8" s="99" t="s">
        <v>310</v>
      </c>
      <c r="M8" s="101" t="s">
        <v>311</v>
      </c>
      <c r="N8" s="102" t="s">
        <v>131</v>
      </c>
      <c r="O8" s="103">
        <v>52738</v>
      </c>
      <c r="P8" s="104">
        <v>143254</v>
      </c>
      <c r="Q8" s="104">
        <v>72642</v>
      </c>
      <c r="R8" s="104">
        <v>70612</v>
      </c>
      <c r="S8" s="159">
        <f t="shared" si="0"/>
        <v>102.87486546196114</v>
      </c>
      <c r="T8" s="155">
        <f t="shared" si="1"/>
        <v>2.7163335735143539</v>
      </c>
      <c r="U8" s="161">
        <v>11656.143205858421</v>
      </c>
    </row>
    <row r="9" spans="1:21" ht="15.75" customHeight="1">
      <c r="A9" s="99" t="s">
        <v>347</v>
      </c>
      <c r="B9" s="101" t="s">
        <v>241</v>
      </c>
      <c r="C9" s="121">
        <v>12.4</v>
      </c>
      <c r="D9" s="103">
        <v>3733</v>
      </c>
      <c r="E9" s="104">
        <v>16634</v>
      </c>
      <c r="F9" s="104">
        <v>8093</v>
      </c>
      <c r="G9" s="150">
        <v>8541</v>
      </c>
      <c r="H9" s="105">
        <f t="shared" si="2"/>
        <v>94.754712562931743</v>
      </c>
      <c r="I9" s="155">
        <f t="shared" si="3"/>
        <v>4.4559335654969194</v>
      </c>
      <c r="J9" s="161">
        <v>1341.4516129032259</v>
      </c>
      <c r="L9" s="99" t="s">
        <v>446</v>
      </c>
      <c r="M9" s="101" t="s">
        <v>312</v>
      </c>
      <c r="N9" s="102" t="s">
        <v>131</v>
      </c>
      <c r="O9" s="103">
        <v>53145</v>
      </c>
      <c r="P9" s="104">
        <v>143287</v>
      </c>
      <c r="Q9" s="104">
        <v>72630</v>
      </c>
      <c r="R9" s="104">
        <v>70657</v>
      </c>
      <c r="S9" s="159">
        <f t="shared" si="0"/>
        <v>102.79236310627398</v>
      </c>
      <c r="T9" s="155">
        <f t="shared" si="1"/>
        <v>2.6961520368802332</v>
      </c>
      <c r="U9" s="161">
        <v>11658.828315703826</v>
      </c>
    </row>
    <row r="10" spans="1:21" ht="15.75" customHeight="1">
      <c r="A10" s="99" t="s">
        <v>348</v>
      </c>
      <c r="B10" s="101" t="s">
        <v>242</v>
      </c>
      <c r="C10" s="102" t="s">
        <v>240</v>
      </c>
      <c r="D10" s="103">
        <v>3723</v>
      </c>
      <c r="E10" s="104">
        <v>17313</v>
      </c>
      <c r="F10" s="104">
        <v>8402</v>
      </c>
      <c r="G10" s="150">
        <v>8911</v>
      </c>
      <c r="H10" s="105">
        <f t="shared" si="2"/>
        <v>94.287958702726968</v>
      </c>
      <c r="I10" s="155">
        <f t="shared" si="3"/>
        <v>4.6502820306204677</v>
      </c>
      <c r="J10" s="161">
        <v>1396.2096774193549</v>
      </c>
      <c r="L10" s="99" t="s">
        <v>447</v>
      </c>
      <c r="M10" s="101" t="s">
        <v>313</v>
      </c>
      <c r="N10" s="102" t="s">
        <v>131</v>
      </c>
      <c r="O10" s="103">
        <v>53744</v>
      </c>
      <c r="P10" s="104">
        <v>143203</v>
      </c>
      <c r="Q10" s="104">
        <v>72633</v>
      </c>
      <c r="R10" s="104">
        <v>70570</v>
      </c>
      <c r="S10" s="159">
        <f t="shared" si="0"/>
        <v>102.92333852912002</v>
      </c>
      <c r="T10" s="155">
        <f t="shared" si="1"/>
        <v>2.6645392974099433</v>
      </c>
      <c r="U10" s="161">
        <v>11651.993490642801</v>
      </c>
    </row>
    <row r="11" spans="1:21" ht="15.75" customHeight="1">
      <c r="A11" s="99" t="s">
        <v>349</v>
      </c>
      <c r="B11" s="101" t="s">
        <v>243</v>
      </c>
      <c r="C11" s="102" t="s">
        <v>240</v>
      </c>
      <c r="D11" s="103">
        <v>4662</v>
      </c>
      <c r="E11" s="104">
        <v>20858</v>
      </c>
      <c r="F11" s="104">
        <v>10245</v>
      </c>
      <c r="G11" s="150">
        <v>10613</v>
      </c>
      <c r="H11" s="105">
        <f t="shared" si="2"/>
        <v>96.532554414397438</v>
      </c>
      <c r="I11" s="155">
        <f t="shared" si="3"/>
        <v>4.4740454740454743</v>
      </c>
      <c r="J11" s="161">
        <v>1682.0967741935483</v>
      </c>
      <c r="L11" s="99" t="s">
        <v>448</v>
      </c>
      <c r="M11" s="101" t="s">
        <v>314</v>
      </c>
      <c r="N11" s="102" t="s">
        <v>131</v>
      </c>
      <c r="O11" s="103">
        <v>54390</v>
      </c>
      <c r="P11" s="104">
        <v>143307</v>
      </c>
      <c r="Q11" s="104">
        <v>72598</v>
      </c>
      <c r="R11" s="104">
        <v>70709</v>
      </c>
      <c r="S11" s="159">
        <f t="shared" si="0"/>
        <v>102.67151282015018</v>
      </c>
      <c r="T11" s="155">
        <f t="shared" si="1"/>
        <v>2.6348041919470493</v>
      </c>
      <c r="U11" s="161">
        <v>11660.455655004069</v>
      </c>
    </row>
    <row r="12" spans="1:21" ht="15.75" customHeight="1">
      <c r="A12" s="99" t="s">
        <v>244</v>
      </c>
      <c r="B12" s="101" t="s">
        <v>245</v>
      </c>
      <c r="C12" s="102">
        <v>12.21</v>
      </c>
      <c r="D12" s="103">
        <v>4991</v>
      </c>
      <c r="E12" s="104">
        <v>21830</v>
      </c>
      <c r="F12" s="104">
        <v>10915</v>
      </c>
      <c r="G12" s="150">
        <v>10915</v>
      </c>
      <c r="H12" s="105">
        <f t="shared" si="2"/>
        <v>100</v>
      </c>
      <c r="I12" s="155">
        <f t="shared" si="3"/>
        <v>4.373872971348427</v>
      </c>
      <c r="J12" s="161">
        <v>1787.8787878787878</v>
      </c>
      <c r="L12" s="99" t="s">
        <v>449</v>
      </c>
      <c r="M12" s="101" t="s">
        <v>315</v>
      </c>
      <c r="N12" s="102" t="s">
        <v>131</v>
      </c>
      <c r="O12" s="103">
        <v>54925</v>
      </c>
      <c r="P12" s="104">
        <v>143223</v>
      </c>
      <c r="Q12" s="104">
        <v>72487</v>
      </c>
      <c r="R12" s="104">
        <v>70736</v>
      </c>
      <c r="S12" s="159">
        <f t="shared" si="0"/>
        <v>102.47540149287491</v>
      </c>
      <c r="T12" s="155">
        <f t="shared" si="1"/>
        <v>2.6076103777878927</v>
      </c>
      <c r="U12" s="161">
        <v>11653.620829943044</v>
      </c>
    </row>
    <row r="13" spans="1:21" ht="15.75" customHeight="1">
      <c r="A13" s="99" t="s">
        <v>246</v>
      </c>
      <c r="B13" s="101" t="s">
        <v>247</v>
      </c>
      <c r="C13" s="102" t="s">
        <v>240</v>
      </c>
      <c r="D13" s="103">
        <v>5183</v>
      </c>
      <c r="E13" s="104">
        <v>22738</v>
      </c>
      <c r="F13" s="104">
        <v>11389</v>
      </c>
      <c r="G13" s="150">
        <v>11349</v>
      </c>
      <c r="H13" s="105">
        <f t="shared" si="2"/>
        <v>100.35245396070138</v>
      </c>
      <c r="I13" s="155">
        <f t="shared" si="3"/>
        <v>4.3870345359830214</v>
      </c>
      <c r="J13" s="161">
        <v>1862.2440622440622</v>
      </c>
      <c r="L13" s="99" t="s">
        <v>450</v>
      </c>
      <c r="M13" s="101" t="s">
        <v>316</v>
      </c>
      <c r="N13" s="102" t="s">
        <v>131</v>
      </c>
      <c r="O13" s="103">
        <v>55174</v>
      </c>
      <c r="P13" s="104">
        <v>142463</v>
      </c>
      <c r="Q13" s="104">
        <v>72046</v>
      </c>
      <c r="R13" s="104">
        <v>70417</v>
      </c>
      <c r="S13" s="159">
        <f t="shared" si="0"/>
        <v>102.31336183023984</v>
      </c>
      <c r="T13" s="155">
        <f t="shared" si="1"/>
        <v>2.582067640555334</v>
      </c>
      <c r="U13" s="161">
        <v>11591.781936533767</v>
      </c>
    </row>
    <row r="14" spans="1:21" ht="15.75" customHeight="1">
      <c r="A14" s="99" t="s">
        <v>248</v>
      </c>
      <c r="B14" s="101" t="s">
        <v>249</v>
      </c>
      <c r="C14" s="102" t="s">
        <v>240</v>
      </c>
      <c r="D14" s="103">
        <v>5586</v>
      </c>
      <c r="E14" s="104">
        <v>24412</v>
      </c>
      <c r="F14" s="104">
        <v>12111</v>
      </c>
      <c r="G14" s="150">
        <v>12301</v>
      </c>
      <c r="H14" s="105">
        <f t="shared" si="2"/>
        <v>98.455410129257785</v>
      </c>
      <c r="I14" s="155">
        <f t="shared" si="3"/>
        <v>4.3702112423916937</v>
      </c>
      <c r="J14" s="161">
        <v>1999.3447993447992</v>
      </c>
      <c r="L14" s="99" t="s">
        <v>451</v>
      </c>
      <c r="M14" s="101" t="s">
        <v>317</v>
      </c>
      <c r="N14" s="102" t="s">
        <v>131</v>
      </c>
      <c r="O14" s="103">
        <v>55622</v>
      </c>
      <c r="P14" s="104">
        <v>141895</v>
      </c>
      <c r="Q14" s="104">
        <v>71653</v>
      </c>
      <c r="R14" s="104">
        <v>70242</v>
      </c>
      <c r="S14" s="159">
        <f t="shared" si="0"/>
        <v>102.00876968195666</v>
      </c>
      <c r="T14" s="155">
        <f t="shared" si="1"/>
        <v>2.5510589335155154</v>
      </c>
      <c r="U14" s="161">
        <v>11545.565500406836</v>
      </c>
    </row>
    <row r="15" spans="1:21" ht="15.75" customHeight="1">
      <c r="A15" s="99" t="s">
        <v>250</v>
      </c>
      <c r="B15" s="101" t="s">
        <v>251</v>
      </c>
      <c r="C15" s="102" t="s">
        <v>240</v>
      </c>
      <c r="D15" s="103">
        <v>6627</v>
      </c>
      <c r="E15" s="104">
        <v>27984</v>
      </c>
      <c r="F15" s="104">
        <v>14078</v>
      </c>
      <c r="G15" s="150">
        <v>13906</v>
      </c>
      <c r="H15" s="105">
        <f t="shared" si="2"/>
        <v>101.23687616856034</v>
      </c>
      <c r="I15" s="155">
        <f t="shared" si="3"/>
        <v>4.222725215029425</v>
      </c>
      <c r="J15" s="161">
        <v>2291.8918918918916</v>
      </c>
      <c r="L15" s="99" t="s">
        <v>452</v>
      </c>
      <c r="M15" s="101" t="s">
        <v>318</v>
      </c>
      <c r="N15" s="102" t="s">
        <v>131</v>
      </c>
      <c r="O15" s="103">
        <v>56021</v>
      </c>
      <c r="P15" s="104">
        <v>141485</v>
      </c>
      <c r="Q15" s="104">
        <v>71435</v>
      </c>
      <c r="R15" s="104">
        <v>70050</v>
      </c>
      <c r="S15" s="159">
        <f t="shared" si="0"/>
        <v>101.97715917202</v>
      </c>
      <c r="T15" s="155">
        <f t="shared" si="1"/>
        <v>2.5255707681048176</v>
      </c>
      <c r="U15" s="161">
        <v>11512.205044751832</v>
      </c>
    </row>
    <row r="16" spans="1:21" ht="15.75" customHeight="1">
      <c r="A16" s="99" t="s">
        <v>252</v>
      </c>
      <c r="B16" s="101" t="s">
        <v>253</v>
      </c>
      <c r="C16" s="102" t="s">
        <v>240</v>
      </c>
      <c r="D16" s="103">
        <v>8054</v>
      </c>
      <c r="E16" s="104">
        <v>32471</v>
      </c>
      <c r="F16" s="104">
        <v>16545</v>
      </c>
      <c r="G16" s="150">
        <v>15926</v>
      </c>
      <c r="H16" s="105">
        <f t="shared" si="2"/>
        <v>103.88672610825066</v>
      </c>
      <c r="I16" s="155">
        <f t="shared" si="3"/>
        <v>4.031661286317358</v>
      </c>
      <c r="J16" s="161">
        <v>2659.377559377559</v>
      </c>
      <c r="L16" s="99" t="s">
        <v>453</v>
      </c>
      <c r="M16" s="101" t="s">
        <v>319</v>
      </c>
      <c r="N16" s="102" t="s">
        <v>131</v>
      </c>
      <c r="O16" s="103">
        <v>56184</v>
      </c>
      <c r="P16" s="104">
        <v>140342</v>
      </c>
      <c r="Q16" s="104">
        <v>70712</v>
      </c>
      <c r="R16" s="104">
        <v>69630</v>
      </c>
      <c r="S16" s="159">
        <f t="shared" si="0"/>
        <v>101.5539279046388</v>
      </c>
      <c r="T16" s="155">
        <f t="shared" si="1"/>
        <v>2.4978997579382032</v>
      </c>
      <c r="U16" s="161">
        <v>11419.20260374288</v>
      </c>
    </row>
    <row r="17" spans="1:21" ht="15.75" customHeight="1">
      <c r="A17" s="99" t="s">
        <v>254</v>
      </c>
      <c r="B17" s="101" t="s">
        <v>255</v>
      </c>
      <c r="C17" s="102" t="s">
        <v>240</v>
      </c>
      <c r="D17" s="103">
        <v>10746</v>
      </c>
      <c r="E17" s="104">
        <v>41058</v>
      </c>
      <c r="F17" s="104">
        <v>21145</v>
      </c>
      <c r="G17" s="150">
        <v>19913</v>
      </c>
      <c r="H17" s="105">
        <f t="shared" si="2"/>
        <v>106.18691307186261</v>
      </c>
      <c r="I17" s="155">
        <f t="shared" si="3"/>
        <v>3.8207705192629815</v>
      </c>
      <c r="J17" s="161">
        <v>3362.6535626535624</v>
      </c>
      <c r="L17" s="99" t="s">
        <v>163</v>
      </c>
      <c r="M17" s="101" t="s">
        <v>320</v>
      </c>
      <c r="N17" s="102">
        <v>12.28</v>
      </c>
      <c r="O17" s="103">
        <v>56771</v>
      </c>
      <c r="P17" s="104">
        <v>140119</v>
      </c>
      <c r="Q17" s="104">
        <v>70639</v>
      </c>
      <c r="R17" s="104">
        <v>69480</v>
      </c>
      <c r="S17" s="159">
        <f t="shared" si="0"/>
        <v>101.66810592976397</v>
      </c>
      <c r="T17" s="155">
        <f t="shared" si="1"/>
        <v>2.4681439467333672</v>
      </c>
      <c r="U17" s="161">
        <v>11410.342019543974</v>
      </c>
    </row>
    <row r="18" spans="1:21" ht="15.75" customHeight="1">
      <c r="A18" s="99" t="s">
        <v>256</v>
      </c>
      <c r="B18" s="101" t="s">
        <v>257</v>
      </c>
      <c r="C18" s="102" t="s">
        <v>240</v>
      </c>
      <c r="D18" s="103">
        <v>14194</v>
      </c>
      <c r="E18" s="104">
        <v>51929</v>
      </c>
      <c r="F18" s="104">
        <v>26953</v>
      </c>
      <c r="G18" s="150">
        <v>24976</v>
      </c>
      <c r="H18" s="105">
        <f t="shared" si="2"/>
        <v>107.91559897501601</v>
      </c>
      <c r="I18" s="155">
        <f t="shared" si="3"/>
        <v>3.6585176835282516</v>
      </c>
      <c r="J18" s="161">
        <v>4252.9893529893525</v>
      </c>
      <c r="L18" s="99" t="s">
        <v>164</v>
      </c>
      <c r="M18" s="101" t="s">
        <v>321</v>
      </c>
      <c r="N18" s="102" t="s">
        <v>131</v>
      </c>
      <c r="O18" s="103">
        <v>57143</v>
      </c>
      <c r="P18" s="104">
        <v>139565</v>
      </c>
      <c r="Q18" s="104">
        <v>70268</v>
      </c>
      <c r="R18" s="104">
        <v>69297</v>
      </c>
      <c r="S18" s="159">
        <f t="shared" si="0"/>
        <v>101.401215059815</v>
      </c>
      <c r="T18" s="155">
        <f t="shared" si="1"/>
        <v>2.4423813940465147</v>
      </c>
      <c r="U18" s="161">
        <v>11365.228013029317</v>
      </c>
    </row>
    <row r="19" spans="1:21" ht="15.75" customHeight="1">
      <c r="A19" s="99" t="s">
        <v>258</v>
      </c>
      <c r="B19" s="101" t="s">
        <v>259</v>
      </c>
      <c r="C19" s="102" t="s">
        <v>240</v>
      </c>
      <c r="D19" s="103">
        <v>18833</v>
      </c>
      <c r="E19" s="104">
        <v>65041</v>
      </c>
      <c r="F19" s="104">
        <v>33649</v>
      </c>
      <c r="G19" s="150">
        <v>31392</v>
      </c>
      <c r="H19" s="105">
        <f t="shared" si="2"/>
        <v>107.18972986748216</v>
      </c>
      <c r="I19" s="155">
        <f t="shared" si="3"/>
        <v>3.4535655498327404</v>
      </c>
      <c r="J19" s="161">
        <v>5326.8632268632264</v>
      </c>
      <c r="L19" s="99" t="s">
        <v>165</v>
      </c>
      <c r="M19" s="101" t="s">
        <v>322</v>
      </c>
      <c r="N19" s="102" t="s">
        <v>131</v>
      </c>
      <c r="O19" s="103">
        <v>57426</v>
      </c>
      <c r="P19" s="104">
        <v>138499</v>
      </c>
      <c r="Q19" s="104">
        <v>69641</v>
      </c>
      <c r="R19" s="104">
        <v>68858</v>
      </c>
      <c r="S19" s="159">
        <f t="shared" si="0"/>
        <v>101.1371227744053</v>
      </c>
      <c r="T19" s="155">
        <f t="shared" si="1"/>
        <v>2.4117821195973947</v>
      </c>
      <c r="U19" s="161">
        <v>11278.420195439739</v>
      </c>
    </row>
    <row r="20" spans="1:21" ht="15.75" customHeight="1">
      <c r="A20" s="99" t="s">
        <v>260</v>
      </c>
      <c r="B20" s="101" t="s">
        <v>261</v>
      </c>
      <c r="C20" s="102" t="s">
        <v>240</v>
      </c>
      <c r="D20" s="103">
        <v>23327</v>
      </c>
      <c r="E20" s="104">
        <v>77628</v>
      </c>
      <c r="F20" s="104">
        <v>40383</v>
      </c>
      <c r="G20" s="150">
        <v>37245</v>
      </c>
      <c r="H20" s="105">
        <f t="shared" si="2"/>
        <v>108.42529198550142</v>
      </c>
      <c r="I20" s="155">
        <f t="shared" si="3"/>
        <v>3.3278175504779868</v>
      </c>
      <c r="J20" s="161">
        <v>6357.7395577395573</v>
      </c>
      <c r="L20" s="99" t="s">
        <v>166</v>
      </c>
      <c r="M20" s="101" t="s">
        <v>323</v>
      </c>
      <c r="N20" s="102" t="s">
        <v>131</v>
      </c>
      <c r="O20" s="103">
        <v>57954</v>
      </c>
      <c r="P20" s="104">
        <v>137686</v>
      </c>
      <c r="Q20" s="104">
        <v>69057</v>
      </c>
      <c r="R20" s="104">
        <v>68629</v>
      </c>
      <c r="S20" s="159">
        <f t="shared" si="0"/>
        <v>100.62364306634221</v>
      </c>
      <c r="T20" s="155">
        <f t="shared" si="1"/>
        <v>2.3757807916623528</v>
      </c>
      <c r="U20" s="161">
        <v>11212.214983713355</v>
      </c>
    </row>
    <row r="21" spans="1:21" ht="15.75" customHeight="1">
      <c r="A21" s="99" t="s">
        <v>262</v>
      </c>
      <c r="B21" s="101" t="s">
        <v>263</v>
      </c>
      <c r="C21" s="102" t="s">
        <v>240</v>
      </c>
      <c r="D21" s="103">
        <v>26416</v>
      </c>
      <c r="E21" s="104">
        <v>87386</v>
      </c>
      <c r="F21" s="104">
        <v>45246</v>
      </c>
      <c r="G21" s="150">
        <v>42140</v>
      </c>
      <c r="H21" s="105">
        <f t="shared" si="2"/>
        <v>107.37066919791172</v>
      </c>
      <c r="I21" s="155">
        <f t="shared" si="3"/>
        <v>3.3080708661417324</v>
      </c>
      <c r="J21" s="161">
        <v>7156.920556920556</v>
      </c>
      <c r="L21" s="99" t="s">
        <v>167</v>
      </c>
      <c r="M21" s="101" t="s">
        <v>324</v>
      </c>
      <c r="N21" s="109" t="s">
        <v>131</v>
      </c>
      <c r="O21" s="103">
        <v>58342</v>
      </c>
      <c r="P21" s="104">
        <v>136845</v>
      </c>
      <c r="Q21" s="104">
        <v>68519</v>
      </c>
      <c r="R21" s="104">
        <v>68326</v>
      </c>
      <c r="S21" s="159">
        <f t="shared" si="0"/>
        <v>100.28246933817289</v>
      </c>
      <c r="T21" s="155">
        <f t="shared" si="1"/>
        <v>2.345565801652326</v>
      </c>
      <c r="U21" s="164">
        <v>11143.729641693812</v>
      </c>
    </row>
    <row r="22" spans="1:21" ht="15.75" customHeight="1">
      <c r="A22" s="99" t="s">
        <v>264</v>
      </c>
      <c r="B22" s="101" t="s">
        <v>265</v>
      </c>
      <c r="C22" s="102" t="s">
        <v>240</v>
      </c>
      <c r="D22" s="103">
        <v>29927</v>
      </c>
      <c r="E22" s="104">
        <v>96628</v>
      </c>
      <c r="F22" s="104">
        <v>49917</v>
      </c>
      <c r="G22" s="150">
        <v>46711</v>
      </c>
      <c r="H22" s="105">
        <f t="shared" si="2"/>
        <v>106.86347969429042</v>
      </c>
      <c r="I22" s="155">
        <f t="shared" si="3"/>
        <v>3.2287900558024525</v>
      </c>
      <c r="J22" s="161">
        <v>7913.8411138411129</v>
      </c>
      <c r="L22" s="99" t="s">
        <v>168</v>
      </c>
      <c r="M22" s="101" t="s">
        <v>325</v>
      </c>
      <c r="N22" s="109" t="s">
        <v>131</v>
      </c>
      <c r="O22" s="103">
        <v>59015</v>
      </c>
      <c r="P22" s="106">
        <v>136547</v>
      </c>
      <c r="Q22" s="106">
        <v>68375</v>
      </c>
      <c r="R22" s="106">
        <v>68172</v>
      </c>
      <c r="S22" s="159">
        <f t="shared" si="0"/>
        <v>100.29777621310802</v>
      </c>
      <c r="T22" s="155">
        <f t="shared" si="1"/>
        <v>2.3137676861814791</v>
      </c>
      <c r="U22" s="165">
        <v>11119.462540716613</v>
      </c>
    </row>
    <row r="23" spans="1:21" ht="15.75" customHeight="1">
      <c r="A23" s="99" t="s">
        <v>266</v>
      </c>
      <c r="B23" s="101" t="s">
        <v>267</v>
      </c>
      <c r="C23" s="102" t="s">
        <v>240</v>
      </c>
      <c r="D23" s="103">
        <v>34077</v>
      </c>
      <c r="E23" s="104">
        <v>109103</v>
      </c>
      <c r="F23" s="104">
        <v>55950</v>
      </c>
      <c r="G23" s="150">
        <v>53153</v>
      </c>
      <c r="H23" s="105">
        <f t="shared" si="2"/>
        <v>105.26216770455102</v>
      </c>
      <c r="I23" s="155">
        <f t="shared" si="3"/>
        <v>3.2016609443319539</v>
      </c>
      <c r="J23" s="161">
        <v>8935.5446355446347</v>
      </c>
      <c r="L23" s="99" t="s">
        <v>169</v>
      </c>
      <c r="M23" s="101" t="s">
        <v>326</v>
      </c>
      <c r="N23" s="109" t="s">
        <v>131</v>
      </c>
      <c r="O23" s="103">
        <v>59458</v>
      </c>
      <c r="P23" s="106">
        <v>135992</v>
      </c>
      <c r="Q23" s="106">
        <v>67987</v>
      </c>
      <c r="R23" s="106">
        <v>68005</v>
      </c>
      <c r="S23" s="159">
        <f t="shared" si="0"/>
        <v>99.973531357988392</v>
      </c>
      <c r="T23" s="155">
        <f t="shared" si="1"/>
        <v>2.28719432204245</v>
      </c>
      <c r="U23" s="165">
        <v>11074.267100977198</v>
      </c>
    </row>
    <row r="24" spans="1:21" ht="15.75" customHeight="1">
      <c r="A24" s="99" t="s">
        <v>268</v>
      </c>
      <c r="B24" s="101" t="s">
        <v>269</v>
      </c>
      <c r="C24" s="102" t="s">
        <v>240</v>
      </c>
      <c r="D24" s="103">
        <v>38135</v>
      </c>
      <c r="E24" s="104">
        <v>121283</v>
      </c>
      <c r="F24" s="104">
        <v>62183</v>
      </c>
      <c r="G24" s="150">
        <v>59100</v>
      </c>
      <c r="H24" s="105">
        <f t="shared" si="2"/>
        <v>105.2165820642978</v>
      </c>
      <c r="I24" s="155">
        <f t="shared" si="3"/>
        <v>3.1803592500327782</v>
      </c>
      <c r="J24" s="161">
        <v>9933.0876330876326</v>
      </c>
      <c r="L24" s="99" t="s">
        <v>170</v>
      </c>
      <c r="M24" s="101" t="s">
        <v>327</v>
      </c>
      <c r="N24" s="109" t="s">
        <v>131</v>
      </c>
      <c r="O24" s="103">
        <v>59651</v>
      </c>
      <c r="P24" s="106">
        <v>135042</v>
      </c>
      <c r="Q24" s="106">
        <v>67449</v>
      </c>
      <c r="R24" s="106">
        <v>67593</v>
      </c>
      <c r="S24" s="159">
        <f t="shared" si="0"/>
        <v>99.786960188185176</v>
      </c>
      <c r="T24" s="155">
        <f t="shared" si="1"/>
        <v>2.263868166501819</v>
      </c>
      <c r="U24" s="165">
        <v>10996.905537459284</v>
      </c>
    </row>
    <row r="25" spans="1:21" ht="15.75" customHeight="1">
      <c r="A25" s="99" t="s">
        <v>270</v>
      </c>
      <c r="B25" s="101" t="s">
        <v>271</v>
      </c>
      <c r="C25" s="102" t="s">
        <v>240</v>
      </c>
      <c r="D25" s="103">
        <v>41123</v>
      </c>
      <c r="E25" s="104">
        <v>129800</v>
      </c>
      <c r="F25" s="104">
        <v>66609</v>
      </c>
      <c r="G25" s="150">
        <v>63191</v>
      </c>
      <c r="H25" s="105">
        <f t="shared" si="2"/>
        <v>105.40899811682043</v>
      </c>
      <c r="I25" s="155">
        <f t="shared" si="3"/>
        <v>3.1563845050215207</v>
      </c>
      <c r="J25" s="161">
        <v>10630.630630630631</v>
      </c>
      <c r="L25" s="99" t="s">
        <v>171</v>
      </c>
      <c r="M25" s="101" t="s">
        <v>328</v>
      </c>
      <c r="N25" s="109" t="s">
        <v>131</v>
      </c>
      <c r="O25" s="103">
        <v>60171</v>
      </c>
      <c r="P25" s="106">
        <v>134414</v>
      </c>
      <c r="Q25" s="106">
        <v>67059</v>
      </c>
      <c r="R25" s="106">
        <v>67355</v>
      </c>
      <c r="S25" s="159">
        <f t="shared" si="0"/>
        <v>99.560537450820291</v>
      </c>
      <c r="T25" s="155">
        <f t="shared" si="1"/>
        <v>2.2338668129165211</v>
      </c>
      <c r="U25" s="165">
        <v>10945.765472312703</v>
      </c>
    </row>
    <row r="26" spans="1:21" ht="15.75" customHeight="1">
      <c r="A26" s="99" t="s">
        <v>272</v>
      </c>
      <c r="B26" s="101" t="s">
        <v>273</v>
      </c>
      <c r="C26" s="102" t="s">
        <v>240</v>
      </c>
      <c r="D26" s="103">
        <v>43600</v>
      </c>
      <c r="E26" s="104">
        <v>136923</v>
      </c>
      <c r="F26" s="104">
        <v>70404</v>
      </c>
      <c r="G26" s="150">
        <v>66519</v>
      </c>
      <c r="H26" s="105">
        <f t="shared" si="2"/>
        <v>105.84043656699589</v>
      </c>
      <c r="I26" s="155">
        <f t="shared" si="3"/>
        <v>3.1404357798165137</v>
      </c>
      <c r="J26" s="161">
        <v>11214.004914004914</v>
      </c>
      <c r="L26" s="99" t="s">
        <v>172</v>
      </c>
      <c r="M26" s="101" t="s">
        <v>329</v>
      </c>
      <c r="N26" s="110" t="s">
        <v>131</v>
      </c>
      <c r="O26" s="103">
        <v>60517</v>
      </c>
      <c r="P26" s="106">
        <v>133544</v>
      </c>
      <c r="Q26" s="106">
        <v>66566</v>
      </c>
      <c r="R26" s="106">
        <v>66978</v>
      </c>
      <c r="S26" s="159">
        <f t="shared" si="0"/>
        <v>99.384872644749024</v>
      </c>
      <c r="T26" s="155">
        <f t="shared" si="1"/>
        <v>2.2067187732372724</v>
      </c>
      <c r="U26" s="165">
        <v>10874.918566775244</v>
      </c>
    </row>
    <row r="27" spans="1:21" ht="15.75" customHeight="1">
      <c r="A27" s="99" t="s">
        <v>274</v>
      </c>
      <c r="B27" s="101" t="s">
        <v>275</v>
      </c>
      <c r="C27" s="102" t="s">
        <v>240</v>
      </c>
      <c r="D27" s="103">
        <v>44880</v>
      </c>
      <c r="E27" s="104">
        <v>140451</v>
      </c>
      <c r="F27" s="104">
        <v>72161</v>
      </c>
      <c r="G27" s="150">
        <v>68290</v>
      </c>
      <c r="H27" s="105">
        <f t="shared" si="2"/>
        <v>105.66847268999852</v>
      </c>
      <c r="I27" s="155">
        <f t="shared" si="3"/>
        <v>3.1294786096256684</v>
      </c>
      <c r="J27" s="161">
        <v>11502.948402948403</v>
      </c>
      <c r="K27" s="93"/>
      <c r="L27" s="99" t="s">
        <v>173</v>
      </c>
      <c r="M27" s="101" t="s">
        <v>330</v>
      </c>
      <c r="N27" s="110" t="s">
        <v>131</v>
      </c>
      <c r="O27" s="103">
        <v>60620</v>
      </c>
      <c r="P27" s="106">
        <v>132532</v>
      </c>
      <c r="Q27" s="106">
        <v>65941</v>
      </c>
      <c r="R27" s="106">
        <v>66591</v>
      </c>
      <c r="S27" s="159">
        <f t="shared" si="0"/>
        <v>99.02389211755343</v>
      </c>
      <c r="T27" s="155">
        <f t="shared" si="1"/>
        <v>2.1862751567139558</v>
      </c>
      <c r="U27" s="165">
        <v>10792.508143322477</v>
      </c>
    </row>
    <row r="28" spans="1:21" ht="15.75" customHeight="1">
      <c r="A28" s="99" t="s">
        <v>276</v>
      </c>
      <c r="B28" s="101" t="s">
        <v>277</v>
      </c>
      <c r="C28" s="102" t="s">
        <v>240</v>
      </c>
      <c r="D28" s="103">
        <v>45611</v>
      </c>
      <c r="E28" s="104">
        <v>141626</v>
      </c>
      <c r="F28" s="104">
        <v>72691</v>
      </c>
      <c r="G28" s="150">
        <v>68935</v>
      </c>
      <c r="H28" s="105">
        <f t="shared" si="2"/>
        <v>105.44861101037209</v>
      </c>
      <c r="I28" s="155">
        <f t="shared" si="3"/>
        <v>3.1050842998399508</v>
      </c>
      <c r="J28" s="161">
        <v>11599.180999180999</v>
      </c>
      <c r="L28" s="99" t="s">
        <v>174</v>
      </c>
      <c r="M28" s="101" t="s">
        <v>331</v>
      </c>
      <c r="N28" s="110" t="s">
        <v>131</v>
      </c>
      <c r="O28" s="103">
        <v>60841</v>
      </c>
      <c r="P28" s="106">
        <v>131664</v>
      </c>
      <c r="Q28" s="106">
        <v>65419</v>
      </c>
      <c r="R28" s="106">
        <v>66245</v>
      </c>
      <c r="S28" s="159">
        <f t="shared" si="0"/>
        <v>98.753113442523969</v>
      </c>
      <c r="T28" s="155">
        <f t="shared" si="1"/>
        <v>2.1640669942966091</v>
      </c>
      <c r="U28" s="165">
        <v>10721.824104234529</v>
      </c>
    </row>
    <row r="29" spans="1:21" ht="15.75" customHeight="1">
      <c r="A29" s="99" t="s">
        <v>278</v>
      </c>
      <c r="B29" s="101" t="s">
        <v>279</v>
      </c>
      <c r="C29" s="102" t="s">
        <v>240</v>
      </c>
      <c r="D29" s="103">
        <v>46213</v>
      </c>
      <c r="E29" s="104">
        <v>141883</v>
      </c>
      <c r="F29" s="104">
        <v>72771</v>
      </c>
      <c r="G29" s="150">
        <v>69112</v>
      </c>
      <c r="H29" s="105">
        <f t="shared" si="2"/>
        <v>105.29430489640004</v>
      </c>
      <c r="I29" s="155">
        <f t="shared" si="3"/>
        <v>3.0701966978988597</v>
      </c>
      <c r="J29" s="161">
        <v>11620.229320229319</v>
      </c>
      <c r="L29" s="99" t="s">
        <v>175</v>
      </c>
      <c r="M29" s="101" t="s">
        <v>332</v>
      </c>
      <c r="N29" s="110" t="s">
        <v>131</v>
      </c>
      <c r="O29" s="103">
        <v>61005</v>
      </c>
      <c r="P29" s="106">
        <v>130658</v>
      </c>
      <c r="Q29" s="106">
        <v>64896</v>
      </c>
      <c r="R29" s="106">
        <v>65762</v>
      </c>
      <c r="S29" s="159">
        <f t="shared" si="0"/>
        <v>98.683130075119379</v>
      </c>
      <c r="T29" s="155">
        <f t="shared" si="1"/>
        <v>2.1417588722235883</v>
      </c>
      <c r="U29" s="165">
        <v>10639.902280130294</v>
      </c>
    </row>
    <row r="30" spans="1:21" ht="15.75" customHeight="1">
      <c r="A30" s="99" t="s">
        <v>280</v>
      </c>
      <c r="B30" s="101" t="s">
        <v>281</v>
      </c>
      <c r="C30" s="102" t="s">
        <v>240</v>
      </c>
      <c r="D30" s="103">
        <v>46473</v>
      </c>
      <c r="E30" s="104">
        <v>141605</v>
      </c>
      <c r="F30" s="104">
        <v>72636</v>
      </c>
      <c r="G30" s="150">
        <v>68969</v>
      </c>
      <c r="H30" s="105">
        <f t="shared" si="2"/>
        <v>105.31688149748437</v>
      </c>
      <c r="I30" s="155">
        <f t="shared" si="3"/>
        <v>3.0470380651130764</v>
      </c>
      <c r="J30" s="161">
        <v>11597.461097461097</v>
      </c>
      <c r="L30" s="99" t="s">
        <v>176</v>
      </c>
      <c r="M30" s="101" t="s">
        <v>333</v>
      </c>
      <c r="N30" s="110" t="s">
        <v>131</v>
      </c>
      <c r="O30" s="103">
        <v>60976</v>
      </c>
      <c r="P30" s="106">
        <v>129520</v>
      </c>
      <c r="Q30" s="106">
        <v>64263</v>
      </c>
      <c r="R30" s="106">
        <v>65257</v>
      </c>
      <c r="S30" s="159">
        <f t="shared" si="0"/>
        <v>98.476791761803327</v>
      </c>
      <c r="T30" s="155">
        <f t="shared" si="1"/>
        <v>2.1241144056678039</v>
      </c>
      <c r="U30" s="165">
        <v>10547.231270358307</v>
      </c>
    </row>
    <row r="31" spans="1:21" ht="15.75" customHeight="1">
      <c r="A31" s="99" t="s">
        <v>282</v>
      </c>
      <c r="B31" s="101" t="s">
        <v>283</v>
      </c>
      <c r="C31" s="102" t="s">
        <v>240</v>
      </c>
      <c r="D31" s="103">
        <v>46509</v>
      </c>
      <c r="E31" s="104">
        <v>141534</v>
      </c>
      <c r="F31" s="104">
        <v>72452</v>
      </c>
      <c r="G31" s="150">
        <v>69082</v>
      </c>
      <c r="H31" s="105">
        <f t="shared" si="2"/>
        <v>104.87826061781651</v>
      </c>
      <c r="I31" s="155">
        <f t="shared" si="3"/>
        <v>3.043152938141005</v>
      </c>
      <c r="J31" s="161">
        <v>11591.64619164619</v>
      </c>
      <c r="L31" s="99" t="s">
        <v>177</v>
      </c>
      <c r="M31" s="101" t="s">
        <v>334</v>
      </c>
      <c r="N31" s="110" t="s">
        <v>131</v>
      </c>
      <c r="O31" s="103">
        <v>60677</v>
      </c>
      <c r="P31" s="106">
        <v>128652</v>
      </c>
      <c r="Q31" s="106">
        <v>63800</v>
      </c>
      <c r="R31" s="106">
        <v>64852</v>
      </c>
      <c r="S31" s="159">
        <f t="shared" si="0"/>
        <v>98.377844939246287</v>
      </c>
      <c r="T31" s="155">
        <f t="shared" si="1"/>
        <v>2.1202762166883664</v>
      </c>
      <c r="U31" s="165">
        <v>10476.547231270359</v>
      </c>
    </row>
    <row r="32" spans="1:21" ht="15.75" customHeight="1">
      <c r="A32" s="99" t="s">
        <v>284</v>
      </c>
      <c r="B32" s="101" t="s">
        <v>285</v>
      </c>
      <c r="C32" s="102" t="s">
        <v>240</v>
      </c>
      <c r="D32" s="103">
        <v>46694</v>
      </c>
      <c r="E32" s="104">
        <v>141292</v>
      </c>
      <c r="F32" s="104">
        <v>72261</v>
      </c>
      <c r="G32" s="150">
        <v>69031</v>
      </c>
      <c r="H32" s="105">
        <f t="shared" si="2"/>
        <v>104.67905723515523</v>
      </c>
      <c r="I32" s="155">
        <f>E32/D32</f>
        <v>3.0259133935837581</v>
      </c>
      <c r="J32" s="161">
        <v>11571.826371826372</v>
      </c>
      <c r="L32" s="99" t="s">
        <v>178</v>
      </c>
      <c r="M32" s="101" t="s">
        <v>335</v>
      </c>
      <c r="N32" s="110" t="s">
        <v>131</v>
      </c>
      <c r="O32" s="103">
        <v>60884</v>
      </c>
      <c r="P32" s="106">
        <v>127862</v>
      </c>
      <c r="Q32" s="106">
        <v>63330</v>
      </c>
      <c r="R32" s="106">
        <v>64532</v>
      </c>
      <c r="S32" s="159">
        <f t="shared" si="0"/>
        <v>98.137358209880361</v>
      </c>
      <c r="T32" s="155">
        <f t="shared" si="1"/>
        <v>2.1000919781880296</v>
      </c>
      <c r="U32" s="165">
        <v>10412.214983713355</v>
      </c>
    </row>
    <row r="33" spans="1:21" ht="15.75" customHeight="1">
      <c r="A33" s="99" t="s">
        <v>286</v>
      </c>
      <c r="B33" s="101" t="s">
        <v>287</v>
      </c>
      <c r="C33" s="102" t="s">
        <v>240</v>
      </c>
      <c r="D33" s="103">
        <v>46860</v>
      </c>
      <c r="E33" s="104">
        <v>140830</v>
      </c>
      <c r="F33" s="104">
        <v>72005</v>
      </c>
      <c r="G33" s="150">
        <v>68825</v>
      </c>
      <c r="H33" s="105">
        <f t="shared" si="2"/>
        <v>104.62041409371594</v>
      </c>
      <c r="I33" s="155">
        <f t="shared" si="3"/>
        <v>3.0053350405463082</v>
      </c>
      <c r="J33" s="161">
        <v>11533.988533988533</v>
      </c>
      <c r="L33" s="99" t="s">
        <v>179</v>
      </c>
      <c r="M33" s="101" t="s">
        <v>336</v>
      </c>
      <c r="N33" s="111" t="s">
        <v>337</v>
      </c>
      <c r="O33" s="107">
        <v>61002</v>
      </c>
      <c r="P33" s="112">
        <v>126756</v>
      </c>
      <c r="Q33" s="112">
        <v>62725</v>
      </c>
      <c r="R33" s="112">
        <v>64031</v>
      </c>
      <c r="S33" s="159">
        <f t="shared" si="0"/>
        <v>97.96036294919648</v>
      </c>
      <c r="T33" s="155">
        <f t="shared" si="1"/>
        <v>2.0778990852758925</v>
      </c>
      <c r="U33" s="165">
        <v>10305.365853658535</v>
      </c>
    </row>
    <row r="34" spans="1:21" ht="15.75" customHeight="1">
      <c r="A34" s="99" t="s">
        <v>288</v>
      </c>
      <c r="B34" s="101" t="s">
        <v>289</v>
      </c>
      <c r="C34" s="102" t="s">
        <v>240</v>
      </c>
      <c r="D34" s="103">
        <v>47008</v>
      </c>
      <c r="E34" s="104">
        <v>140522</v>
      </c>
      <c r="F34" s="104">
        <v>71796</v>
      </c>
      <c r="G34" s="150">
        <v>68726</v>
      </c>
      <c r="H34" s="105">
        <f t="shared" si="2"/>
        <v>104.46701393941157</v>
      </c>
      <c r="I34" s="155">
        <f t="shared" si="3"/>
        <v>2.9893209666439753</v>
      </c>
      <c r="J34" s="161">
        <v>11508.763308763308</v>
      </c>
      <c r="L34" s="99" t="s">
        <v>180</v>
      </c>
      <c r="M34" s="101" t="s">
        <v>338</v>
      </c>
      <c r="N34" s="113" t="s">
        <v>240</v>
      </c>
      <c r="O34" s="114">
        <v>61156</v>
      </c>
      <c r="P34" s="115">
        <v>125612</v>
      </c>
      <c r="Q34" s="115">
        <v>62044</v>
      </c>
      <c r="R34" s="115">
        <v>63568</v>
      </c>
      <c r="S34" s="159">
        <f t="shared" si="0"/>
        <v>97.602567329473942</v>
      </c>
      <c r="T34" s="155">
        <f t="shared" si="1"/>
        <v>2.0539603636601478</v>
      </c>
      <c r="U34" s="166">
        <v>10212.357723577235</v>
      </c>
    </row>
    <row r="35" spans="1:21" ht="15.75" customHeight="1">
      <c r="A35" s="99" t="s">
        <v>290</v>
      </c>
      <c r="B35" s="101" t="s">
        <v>291</v>
      </c>
      <c r="C35" s="102" t="s">
        <v>240</v>
      </c>
      <c r="D35" s="103">
        <v>47195</v>
      </c>
      <c r="E35" s="106">
        <v>140463</v>
      </c>
      <c r="F35" s="106">
        <v>71870</v>
      </c>
      <c r="G35" s="150">
        <v>68593</v>
      </c>
      <c r="H35" s="105">
        <f t="shared" si="2"/>
        <v>104.77745542548074</v>
      </c>
      <c r="I35" s="155">
        <f t="shared" si="3"/>
        <v>2.9762262951583853</v>
      </c>
      <c r="J35" s="162">
        <v>11503.931203931203</v>
      </c>
      <c r="L35" s="99" t="s">
        <v>181</v>
      </c>
      <c r="M35" s="101" t="s">
        <v>339</v>
      </c>
      <c r="N35" s="113" t="s">
        <v>240</v>
      </c>
      <c r="O35" s="114">
        <v>61641</v>
      </c>
      <c r="P35" s="115">
        <v>124952</v>
      </c>
      <c r="Q35" s="115">
        <v>61700</v>
      </c>
      <c r="R35" s="115">
        <v>63252</v>
      </c>
      <c r="S35" s="159">
        <f t="shared" ref="S35:S38" si="4">Q35/R35*100</f>
        <v>97.546322645924249</v>
      </c>
      <c r="T35" s="155">
        <f t="shared" ref="T35:T36" si="5">P35/O35</f>
        <v>2.0270923573595496</v>
      </c>
      <c r="U35" s="167">
        <v>10158.699186991869</v>
      </c>
    </row>
    <row r="36" spans="1:21" ht="15.75" customHeight="1">
      <c r="A36" s="99" t="s">
        <v>292</v>
      </c>
      <c r="B36" s="101" t="s">
        <v>293</v>
      </c>
      <c r="C36" s="102" t="s">
        <v>240</v>
      </c>
      <c r="D36" s="107">
        <v>46704</v>
      </c>
      <c r="E36" s="108">
        <v>138881</v>
      </c>
      <c r="F36" s="108">
        <v>71028</v>
      </c>
      <c r="G36" s="151">
        <v>67853</v>
      </c>
      <c r="H36" s="153">
        <f t="shared" si="2"/>
        <v>104.6792330479124</v>
      </c>
      <c r="I36" s="155">
        <f t="shared" si="3"/>
        <v>2.9736425145597809</v>
      </c>
      <c r="J36" s="163">
        <v>11374.365274365273</v>
      </c>
      <c r="L36" s="99" t="s">
        <v>182</v>
      </c>
      <c r="M36" s="101" t="s">
        <v>340</v>
      </c>
      <c r="N36" s="113" t="s">
        <v>131</v>
      </c>
      <c r="O36" s="114">
        <v>61955</v>
      </c>
      <c r="P36" s="115">
        <v>123972</v>
      </c>
      <c r="Q36" s="115">
        <v>61219</v>
      </c>
      <c r="R36" s="115">
        <v>62753</v>
      </c>
      <c r="S36" s="159">
        <f t="shared" si="4"/>
        <v>97.555495354803753</v>
      </c>
      <c r="T36" s="155">
        <f t="shared" si="5"/>
        <v>2.0010007263336291</v>
      </c>
      <c r="U36" s="167">
        <v>10079.024390243902</v>
      </c>
    </row>
    <row r="37" spans="1:21" ht="15.75" customHeight="1">
      <c r="A37" s="99" t="s">
        <v>294</v>
      </c>
      <c r="B37" s="101" t="s">
        <v>295</v>
      </c>
      <c r="C37" s="102" t="s">
        <v>131</v>
      </c>
      <c r="D37" s="107">
        <v>46647</v>
      </c>
      <c r="E37" s="108">
        <v>138454</v>
      </c>
      <c r="F37" s="108">
        <v>70731</v>
      </c>
      <c r="G37" s="151">
        <v>67723</v>
      </c>
      <c r="H37" s="105">
        <f t="shared" si="2"/>
        <v>104.44162249162028</v>
      </c>
      <c r="I37" s="155">
        <f t="shared" si="3"/>
        <v>2.9681222801037581</v>
      </c>
      <c r="J37" s="163">
        <v>11339.393939393938</v>
      </c>
      <c r="L37" s="99" t="s">
        <v>341</v>
      </c>
      <c r="M37" s="101" t="s">
        <v>342</v>
      </c>
      <c r="N37" s="113" t="s">
        <v>131</v>
      </c>
      <c r="O37" s="114">
        <v>62160</v>
      </c>
      <c r="P37" s="115">
        <v>122787</v>
      </c>
      <c r="Q37" s="115">
        <v>60493</v>
      </c>
      <c r="R37" s="115">
        <v>62294</v>
      </c>
      <c r="S37" s="159">
        <f t="shared" si="4"/>
        <v>97.108870838282982</v>
      </c>
      <c r="T37" s="155">
        <f>P37/O37</f>
        <v>1.9753378378378379</v>
      </c>
      <c r="U37" s="167">
        <v>9983</v>
      </c>
    </row>
    <row r="38" spans="1:21" ht="15.75" customHeight="1">
      <c r="A38" s="99" t="s">
        <v>296</v>
      </c>
      <c r="B38" s="101" t="s">
        <v>297</v>
      </c>
      <c r="C38" s="102" t="s">
        <v>131</v>
      </c>
      <c r="D38" s="107">
        <v>46986</v>
      </c>
      <c r="E38" s="108">
        <v>138544</v>
      </c>
      <c r="F38" s="108">
        <v>70860</v>
      </c>
      <c r="G38" s="151">
        <v>67684</v>
      </c>
      <c r="H38" s="105">
        <f t="shared" si="2"/>
        <v>104.69239406654454</v>
      </c>
      <c r="I38" s="155">
        <f t="shared" si="3"/>
        <v>2.9486229940833439</v>
      </c>
      <c r="J38" s="163">
        <v>11346.764946764946</v>
      </c>
      <c r="L38" s="99" t="s">
        <v>366</v>
      </c>
      <c r="M38" s="101" t="s">
        <v>365</v>
      </c>
      <c r="N38" s="113" t="s">
        <v>131</v>
      </c>
      <c r="O38" s="116">
        <v>62490</v>
      </c>
      <c r="P38" s="115">
        <v>121728</v>
      </c>
      <c r="Q38" s="115">
        <v>59945</v>
      </c>
      <c r="R38" s="115">
        <v>61783</v>
      </c>
      <c r="S38" s="160">
        <f t="shared" si="4"/>
        <v>97.025071621643505</v>
      </c>
      <c r="T38" s="157">
        <f>P38/O38</f>
        <v>1.9479596735477676</v>
      </c>
      <c r="U38" s="167">
        <v>9897</v>
      </c>
    </row>
    <row r="39" spans="1:21" ht="15.75" customHeight="1">
      <c r="A39" s="99" t="s">
        <v>298</v>
      </c>
      <c r="B39" s="101" t="s">
        <v>299</v>
      </c>
      <c r="C39" s="102" t="s">
        <v>131</v>
      </c>
      <c r="D39" s="107">
        <v>47751</v>
      </c>
      <c r="E39" s="108">
        <v>139844</v>
      </c>
      <c r="F39" s="108">
        <v>71542</v>
      </c>
      <c r="G39" s="151">
        <v>68302</v>
      </c>
      <c r="H39" s="105">
        <f t="shared" si="2"/>
        <v>104.74363854645546</v>
      </c>
      <c r="I39" s="155">
        <f t="shared" si="3"/>
        <v>2.9286088249460742</v>
      </c>
      <c r="J39" s="163">
        <v>11453.235053235052</v>
      </c>
      <c r="L39" s="99" t="s">
        <v>441</v>
      </c>
      <c r="M39" s="101" t="s">
        <v>371</v>
      </c>
      <c r="N39" s="113" t="s">
        <v>131</v>
      </c>
      <c r="O39" s="116">
        <v>62897</v>
      </c>
      <c r="P39" s="115">
        <v>120701</v>
      </c>
      <c r="Q39" s="115">
        <v>59452</v>
      </c>
      <c r="R39" s="115">
        <v>61249</v>
      </c>
      <c r="S39" s="160">
        <f t="shared" ref="S39" si="6">Q39/R39*100</f>
        <v>97.066074548155896</v>
      </c>
      <c r="T39" s="157">
        <f>P39/O39</f>
        <v>1.9190263446587277</v>
      </c>
      <c r="U39" s="167">
        <v>9813</v>
      </c>
    </row>
    <row r="40" spans="1:21" ht="15.75" customHeight="1">
      <c r="A40" s="99" t="s">
        <v>300</v>
      </c>
      <c r="B40" s="101" t="s">
        <v>301</v>
      </c>
      <c r="C40" s="102" t="s">
        <v>131</v>
      </c>
      <c r="D40" s="107">
        <v>48322</v>
      </c>
      <c r="E40" s="108">
        <v>140906</v>
      </c>
      <c r="F40" s="108">
        <v>72140</v>
      </c>
      <c r="G40" s="151">
        <v>68766</v>
      </c>
      <c r="H40" s="105">
        <f t="shared" si="2"/>
        <v>104.9064944885554</v>
      </c>
      <c r="I40" s="155">
        <f t="shared" si="3"/>
        <v>2.9159802988286909</v>
      </c>
      <c r="J40" s="163">
        <v>11540.212940212939</v>
      </c>
      <c r="L40" s="99" t="s">
        <v>442</v>
      </c>
      <c r="M40" s="173" t="s">
        <v>379</v>
      </c>
      <c r="N40" s="113" t="s">
        <v>131</v>
      </c>
      <c r="O40" s="116">
        <v>63153</v>
      </c>
      <c r="P40" s="115">
        <v>119611</v>
      </c>
      <c r="Q40" s="115">
        <v>58849</v>
      </c>
      <c r="R40" s="115">
        <v>60762</v>
      </c>
      <c r="S40" s="180">
        <v>96.9</v>
      </c>
      <c r="T40" s="180">
        <v>1.89</v>
      </c>
      <c r="U40" s="167">
        <v>9725</v>
      </c>
    </row>
    <row r="41" spans="1:21" ht="15.75" customHeight="1">
      <c r="A41" s="99" t="s">
        <v>302</v>
      </c>
      <c r="B41" s="101" t="s">
        <v>303</v>
      </c>
      <c r="C41" s="102" t="s">
        <v>131</v>
      </c>
      <c r="D41" s="103">
        <v>49302</v>
      </c>
      <c r="E41" s="104">
        <v>141874</v>
      </c>
      <c r="F41" s="104">
        <v>72544</v>
      </c>
      <c r="G41" s="150">
        <v>69330</v>
      </c>
      <c r="H41" s="105">
        <f t="shared" si="2"/>
        <v>104.63579979806721</v>
      </c>
      <c r="I41" s="155">
        <f t="shared" si="3"/>
        <v>2.8776520222303357</v>
      </c>
      <c r="J41" s="161">
        <v>11619.492219492218</v>
      </c>
      <c r="L41" s="99" t="s">
        <v>443</v>
      </c>
      <c r="M41" s="173" t="s">
        <v>383</v>
      </c>
      <c r="N41" s="113" t="s">
        <v>131</v>
      </c>
      <c r="O41" s="26">
        <v>63232</v>
      </c>
      <c r="P41" s="26">
        <v>118158</v>
      </c>
      <c r="Q41" s="26">
        <v>58168</v>
      </c>
      <c r="R41" s="26">
        <v>59990</v>
      </c>
      <c r="S41" s="197">
        <v>96.9</v>
      </c>
      <c r="T41" s="206">
        <v>1.87</v>
      </c>
      <c r="U41" s="196">
        <v>9606</v>
      </c>
    </row>
    <row r="42" spans="1:21" ht="15.75" customHeight="1">
      <c r="A42" s="99" t="s">
        <v>304</v>
      </c>
      <c r="B42" s="101" t="s">
        <v>305</v>
      </c>
      <c r="C42" s="102" t="s">
        <v>131</v>
      </c>
      <c r="D42" s="103">
        <v>49844</v>
      </c>
      <c r="E42" s="104">
        <v>142505</v>
      </c>
      <c r="F42" s="104">
        <v>72829</v>
      </c>
      <c r="G42" s="150">
        <v>69676</v>
      </c>
      <c r="H42" s="105">
        <f>F42/G42*100</f>
        <v>104.52523106952178</v>
      </c>
      <c r="I42" s="155">
        <f>E42/D42</f>
        <v>2.8590201428456785</v>
      </c>
      <c r="J42" s="161">
        <v>11671.17117117117</v>
      </c>
      <c r="L42" s="99" t="s">
        <v>444</v>
      </c>
      <c r="M42" s="173" t="s">
        <v>385</v>
      </c>
      <c r="N42" s="113" t="s">
        <v>131</v>
      </c>
      <c r="O42" s="207">
        <v>63670</v>
      </c>
      <c r="P42" s="207">
        <v>117147</v>
      </c>
      <c r="Q42" s="207">
        <v>57586</v>
      </c>
      <c r="R42" s="207">
        <v>59561</v>
      </c>
      <c r="S42" s="208">
        <v>96.7</v>
      </c>
      <c r="T42" s="209">
        <v>1.84</v>
      </c>
      <c r="U42" s="220">
        <v>9524</v>
      </c>
    </row>
    <row r="43" spans="1:21" ht="15.75" customHeight="1">
      <c r="A43" s="99" t="s">
        <v>306</v>
      </c>
      <c r="B43" s="101" t="s">
        <v>307</v>
      </c>
      <c r="C43" s="102" t="s">
        <v>131</v>
      </c>
      <c r="D43" s="103">
        <v>51294</v>
      </c>
      <c r="E43" s="104">
        <v>142780</v>
      </c>
      <c r="F43" s="104">
        <v>72436</v>
      </c>
      <c r="G43" s="150">
        <v>70344</v>
      </c>
      <c r="H43" s="105">
        <f>F43/G43*100</f>
        <v>102.97395655635164</v>
      </c>
      <c r="I43" s="155">
        <f>E43/D43</f>
        <v>2.7835614301867664</v>
      </c>
      <c r="J43" s="161">
        <v>11693.693693693693</v>
      </c>
      <c r="L43" s="99" t="s">
        <v>445</v>
      </c>
      <c r="M43" s="173" t="s">
        <v>397</v>
      </c>
      <c r="N43" s="113" t="s">
        <v>131</v>
      </c>
      <c r="O43" s="24">
        <v>64322</v>
      </c>
      <c r="P43" s="24">
        <f>Q43+R43</f>
        <v>116367</v>
      </c>
      <c r="Q43" s="24">
        <v>57208</v>
      </c>
      <c r="R43" s="24">
        <v>59159</v>
      </c>
      <c r="S43" s="221">
        <f>ROUND(Q43/R43*100,1)</f>
        <v>96.7</v>
      </c>
      <c r="T43" s="221">
        <f>ROUND(P43/O43,2)</f>
        <v>1.81</v>
      </c>
      <c r="U43" s="220">
        <f>P43/$N$33</f>
        <v>9460.7317073170725</v>
      </c>
    </row>
    <row r="44" spans="1:21" ht="15.75" customHeight="1" thickBot="1">
      <c r="A44" s="117"/>
      <c r="B44" s="117"/>
      <c r="C44" s="118"/>
      <c r="D44" s="58"/>
      <c r="E44" s="119"/>
      <c r="F44" s="119"/>
      <c r="G44" s="152"/>
      <c r="H44" s="117"/>
      <c r="I44" s="156"/>
      <c r="J44" s="117"/>
      <c r="L44" s="27"/>
      <c r="M44" s="28"/>
      <c r="N44" s="120"/>
      <c r="O44" s="28"/>
      <c r="P44" s="28"/>
      <c r="Q44" s="28"/>
      <c r="R44" s="28"/>
      <c r="S44" s="158"/>
      <c r="T44" s="158"/>
      <c r="U44" s="27"/>
    </row>
    <row r="46" spans="1:21">
      <c r="A46" s="122" t="s">
        <v>344</v>
      </c>
      <c r="B46" s="122"/>
    </row>
    <row r="47" spans="1:21">
      <c r="A47" s="122" t="s">
        <v>491</v>
      </c>
      <c r="B47" s="122"/>
    </row>
    <row r="48" spans="1:21">
      <c r="A48" s="122" t="s">
        <v>343</v>
      </c>
      <c r="B48" s="122"/>
    </row>
    <row r="49" spans="1:2">
      <c r="A49" s="122" t="s">
        <v>468</v>
      </c>
      <c r="B49" s="122"/>
    </row>
  </sheetData>
  <mergeCells count="12">
    <mergeCell ref="A4:B5"/>
    <mergeCell ref="C4:C5"/>
    <mergeCell ref="D4:D5"/>
    <mergeCell ref="E4:G4"/>
    <mergeCell ref="I4:I5"/>
    <mergeCell ref="T4:T5"/>
    <mergeCell ref="U4:U5"/>
    <mergeCell ref="J4:J5"/>
    <mergeCell ref="L4:M5"/>
    <mergeCell ref="N4:N5"/>
    <mergeCell ref="O4:O5"/>
    <mergeCell ref="P4:R4"/>
  </mergeCells>
  <phoneticPr fontId="4"/>
  <pageMargins left="0.59055118110236227" right="0.59055118110236227" top="0.94488188976377963" bottom="0.55118110236220474" header="0.51181102362204722" footer="0.31496062992125984"/>
  <pageSetup paperSize="9" firstPageNumber="12" orientation="portrait" useFirstPageNumber="1" r:id="rId1"/>
  <headerFooter differentOddEven="1">
    <oddHeader>&amp;L〔２〕人　　口</oddHeader>
    <oddFooter>&amp;C&amp;P</oddFooter>
    <evenHeader>&amp;R〔２〕人　　口</evenHeader>
    <evenFooter>&amp;C&amp;P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view="pageBreakPreview" zoomScaleNormal="100" zoomScaleSheetLayoutView="100" workbookViewId="0">
      <selection activeCell="D5" sqref="D5:N5"/>
    </sheetView>
  </sheetViews>
  <sheetFormatPr defaultColWidth="9" defaultRowHeight="12"/>
  <cols>
    <col min="1" max="1" width="12" style="9" customWidth="1"/>
    <col min="2" max="7" width="12.36328125" style="122" customWidth="1"/>
    <col min="8" max="9" width="11.90625" style="122" customWidth="1"/>
    <col min="10" max="10" width="12.08984375" style="122" customWidth="1"/>
    <col min="11" max="13" width="11.08984375" style="122" customWidth="1"/>
    <col min="14" max="14" width="11.6328125" style="122" customWidth="1"/>
    <col min="15" max="15" width="7" style="122" customWidth="1"/>
    <col min="16" max="16" width="9" style="122" customWidth="1"/>
    <col min="17" max="16384" width="9" style="122"/>
  </cols>
  <sheetData>
    <row r="1" spans="1:15" ht="20.25" customHeight="1">
      <c r="A1" s="387" t="s">
        <v>421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</row>
    <row r="2" spans="1:15" ht="7.5" customHeight="1">
      <c r="B2" s="21"/>
      <c r="J2" s="8"/>
    </row>
    <row r="3" spans="1:15" ht="16.899999999999999" customHeight="1">
      <c r="A3" s="388" t="s">
        <v>465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</row>
    <row r="4" spans="1:15" ht="7.5" customHeight="1" thickBot="1">
      <c r="B4" s="9"/>
      <c r="C4" s="9"/>
      <c r="D4" s="9"/>
      <c r="E4" s="9"/>
      <c r="F4" s="9"/>
      <c r="G4" s="9"/>
      <c r="H4" s="9"/>
      <c r="I4" s="9"/>
      <c r="J4" s="9"/>
      <c r="L4" s="9"/>
      <c r="M4" s="9"/>
      <c r="N4" s="9"/>
    </row>
    <row r="5" spans="1:15" ht="13.5" customHeight="1">
      <c r="A5" s="389" t="s">
        <v>112</v>
      </c>
      <c r="B5" s="381" t="s">
        <v>113</v>
      </c>
      <c r="C5" s="383"/>
      <c r="D5" s="381" t="s">
        <v>135</v>
      </c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4" t="s">
        <v>112</v>
      </c>
    </row>
    <row r="6" spans="1:15" ht="13.5" customHeight="1">
      <c r="A6" s="390"/>
      <c r="B6" s="392" t="s">
        <v>114</v>
      </c>
      <c r="C6" s="392" t="s">
        <v>115</v>
      </c>
      <c r="D6" s="392" t="s">
        <v>133</v>
      </c>
      <c r="E6" s="392" t="s">
        <v>134</v>
      </c>
      <c r="F6" s="392" t="s">
        <v>116</v>
      </c>
      <c r="G6" s="394" t="s">
        <v>117</v>
      </c>
      <c r="H6" s="395"/>
      <c r="I6" s="395"/>
      <c r="J6" s="392" t="s">
        <v>118</v>
      </c>
      <c r="K6" s="394" t="s">
        <v>119</v>
      </c>
      <c r="L6" s="395"/>
      <c r="M6" s="396"/>
      <c r="N6" s="397" t="s">
        <v>120</v>
      </c>
      <c r="O6" s="385"/>
    </row>
    <row r="7" spans="1:15" ht="13.5" customHeight="1">
      <c r="A7" s="391"/>
      <c r="B7" s="393"/>
      <c r="C7" s="393"/>
      <c r="D7" s="393"/>
      <c r="E7" s="393"/>
      <c r="F7" s="393"/>
      <c r="G7" s="16" t="s">
        <v>121</v>
      </c>
      <c r="H7" s="88" t="s">
        <v>95</v>
      </c>
      <c r="I7" s="22" t="s">
        <v>96</v>
      </c>
      <c r="J7" s="393"/>
      <c r="K7" s="257" t="s">
        <v>122</v>
      </c>
      <c r="L7" s="15" t="s">
        <v>95</v>
      </c>
      <c r="M7" s="45" t="s">
        <v>96</v>
      </c>
      <c r="N7" s="398"/>
      <c r="O7" s="386"/>
    </row>
    <row r="8" spans="1:15" ht="7.15" customHeight="1">
      <c r="A8" s="17"/>
      <c r="B8" s="9"/>
      <c r="C8" s="9"/>
      <c r="D8" s="41"/>
      <c r="E8" s="36"/>
      <c r="F8" s="9"/>
      <c r="G8" s="13"/>
      <c r="H8" s="13"/>
      <c r="I8" s="40"/>
      <c r="J8" s="9"/>
      <c r="K8" s="13"/>
      <c r="L8" s="259"/>
      <c r="M8" s="259"/>
      <c r="N8" s="41"/>
      <c r="O8" s="57"/>
    </row>
    <row r="9" spans="1:15" ht="14.25" customHeight="1">
      <c r="A9" s="23" t="s">
        <v>398</v>
      </c>
      <c r="B9" s="168">
        <v>45691</v>
      </c>
      <c r="C9" s="168">
        <v>108698</v>
      </c>
      <c r="D9" s="169">
        <v>62389</v>
      </c>
      <c r="E9" s="170">
        <v>122299</v>
      </c>
      <c r="F9" s="168">
        <v>60251</v>
      </c>
      <c r="G9" s="171">
        <v>119225</v>
      </c>
      <c r="H9" s="168">
        <v>58672</v>
      </c>
      <c r="I9" s="170">
        <v>60553</v>
      </c>
      <c r="J9" s="171">
        <v>1608</v>
      </c>
      <c r="K9" s="168">
        <v>3074</v>
      </c>
      <c r="L9" s="168">
        <v>1496</v>
      </c>
      <c r="M9" s="170">
        <v>1578</v>
      </c>
      <c r="N9" s="168">
        <v>530</v>
      </c>
      <c r="O9" s="224" t="s">
        <v>466</v>
      </c>
    </row>
    <row r="10" spans="1:15" ht="14.25" customHeight="1">
      <c r="A10" s="25" t="s">
        <v>399</v>
      </c>
      <c r="B10" s="168">
        <v>45887</v>
      </c>
      <c r="C10" s="168">
        <v>108540</v>
      </c>
      <c r="D10" s="169">
        <v>62792</v>
      </c>
      <c r="E10" s="170">
        <v>121321</v>
      </c>
      <c r="F10" s="168">
        <v>60450</v>
      </c>
      <c r="G10" s="171">
        <v>118035</v>
      </c>
      <c r="H10" s="168">
        <v>58112</v>
      </c>
      <c r="I10" s="170">
        <v>59923</v>
      </c>
      <c r="J10" s="171">
        <v>1809</v>
      </c>
      <c r="K10" s="168">
        <v>3286</v>
      </c>
      <c r="L10" s="168">
        <v>1693</v>
      </c>
      <c r="M10" s="170">
        <v>1593</v>
      </c>
      <c r="N10" s="168">
        <v>533</v>
      </c>
      <c r="O10" s="235" t="s">
        <v>456</v>
      </c>
    </row>
    <row r="11" spans="1:15" ht="14.25" customHeight="1">
      <c r="A11" s="25" t="s">
        <v>400</v>
      </c>
      <c r="B11" s="168">
        <v>45967</v>
      </c>
      <c r="C11" s="168">
        <v>108118</v>
      </c>
      <c r="D11" s="169">
        <v>63115</v>
      </c>
      <c r="E11" s="170">
        <v>120247</v>
      </c>
      <c r="F11" s="168">
        <v>60670</v>
      </c>
      <c r="G11" s="171">
        <v>116833</v>
      </c>
      <c r="H11" s="168">
        <v>57448</v>
      </c>
      <c r="I11" s="170">
        <v>59385</v>
      </c>
      <c r="J11" s="171">
        <v>1913</v>
      </c>
      <c r="K11" s="168">
        <v>3414</v>
      </c>
      <c r="L11" s="168">
        <v>1796</v>
      </c>
      <c r="M11" s="170">
        <v>1618</v>
      </c>
      <c r="N11" s="168">
        <v>532</v>
      </c>
      <c r="O11" s="235" t="s">
        <v>457</v>
      </c>
    </row>
    <row r="12" spans="1:15" ht="14.25" customHeight="1">
      <c r="A12" s="25" t="s">
        <v>401</v>
      </c>
      <c r="B12" s="172">
        <v>45957</v>
      </c>
      <c r="C12" s="171">
        <v>107467</v>
      </c>
      <c r="D12" s="169">
        <v>63099</v>
      </c>
      <c r="E12" s="170">
        <v>118742</v>
      </c>
      <c r="F12" s="171">
        <v>60776</v>
      </c>
      <c r="G12" s="171">
        <v>115449</v>
      </c>
      <c r="H12" s="171">
        <v>56657</v>
      </c>
      <c r="I12" s="170">
        <v>58792</v>
      </c>
      <c r="J12" s="171">
        <v>1789</v>
      </c>
      <c r="K12" s="168">
        <v>3293</v>
      </c>
      <c r="L12" s="171">
        <v>1701</v>
      </c>
      <c r="M12" s="170">
        <v>1592</v>
      </c>
      <c r="N12" s="168">
        <v>534</v>
      </c>
      <c r="O12" s="235" t="s">
        <v>458</v>
      </c>
    </row>
    <row r="13" spans="1:15" s="46" customFormat="1" ht="14.25" customHeight="1">
      <c r="A13" s="75" t="s">
        <v>402</v>
      </c>
      <c r="B13" s="178">
        <f>+B15</f>
        <v>45967</v>
      </c>
      <c r="C13" s="179">
        <f>+C15</f>
        <v>106814</v>
      </c>
      <c r="D13" s="176">
        <f>+D15</f>
        <v>63411</v>
      </c>
      <c r="E13" s="177">
        <f>+E15</f>
        <v>117585</v>
      </c>
      <c r="F13" s="176">
        <f t="shared" ref="F13:N13" si="0">+F15</f>
        <v>60895</v>
      </c>
      <c r="G13" s="179">
        <f t="shared" si="0"/>
        <v>114060</v>
      </c>
      <c r="H13" s="179">
        <f t="shared" si="0"/>
        <v>55976</v>
      </c>
      <c r="I13" s="177">
        <f t="shared" si="0"/>
        <v>58084</v>
      </c>
      <c r="J13" s="176">
        <f t="shared" si="0"/>
        <v>2004</v>
      </c>
      <c r="K13" s="179">
        <f t="shared" si="0"/>
        <v>3525</v>
      </c>
      <c r="L13" s="179">
        <f t="shared" si="0"/>
        <v>1860</v>
      </c>
      <c r="M13" s="177">
        <f t="shared" si="0"/>
        <v>1665</v>
      </c>
      <c r="N13" s="177">
        <f t="shared" si="0"/>
        <v>512</v>
      </c>
      <c r="O13" s="236" t="s">
        <v>459</v>
      </c>
    </row>
    <row r="14" spans="1:15" ht="6" customHeight="1">
      <c r="A14" s="76"/>
      <c r="B14" s="172"/>
      <c r="C14" s="171"/>
      <c r="D14" s="169"/>
      <c r="E14" s="170"/>
      <c r="F14" s="171"/>
      <c r="G14" s="171"/>
      <c r="H14" s="171"/>
      <c r="I14" s="170"/>
      <c r="J14" s="171"/>
      <c r="K14" s="168"/>
      <c r="L14" s="171"/>
      <c r="M14" s="170"/>
      <c r="N14" s="168"/>
      <c r="O14" s="71"/>
    </row>
    <row r="15" spans="1:15" ht="14.25" customHeight="1">
      <c r="A15" s="222" t="s">
        <v>403</v>
      </c>
      <c r="B15" s="264">
        <v>45967</v>
      </c>
      <c r="C15" s="265">
        <v>106814</v>
      </c>
      <c r="D15" s="174">
        <f>+F15+J15+N15</f>
        <v>63411</v>
      </c>
      <c r="E15" s="175">
        <f>+G15+K15</f>
        <v>117585</v>
      </c>
      <c r="F15" s="171">
        <v>60895</v>
      </c>
      <c r="G15" s="171">
        <f>+H15+I15</f>
        <v>114060</v>
      </c>
      <c r="H15" s="171">
        <v>55976</v>
      </c>
      <c r="I15" s="170">
        <v>58084</v>
      </c>
      <c r="J15" s="171">
        <v>2004</v>
      </c>
      <c r="K15" s="168">
        <f>+L15+M15</f>
        <v>3525</v>
      </c>
      <c r="L15" s="171">
        <v>1860</v>
      </c>
      <c r="M15" s="170">
        <v>1665</v>
      </c>
      <c r="N15" s="168">
        <v>512</v>
      </c>
      <c r="O15" s="225" t="s">
        <v>412</v>
      </c>
    </row>
    <row r="16" spans="1:15" ht="14.25" customHeight="1">
      <c r="A16" s="223" t="s">
        <v>404</v>
      </c>
      <c r="B16" s="264">
        <v>45962</v>
      </c>
      <c r="C16" s="265">
        <v>106724</v>
      </c>
      <c r="D16" s="174">
        <f t="shared" ref="D16:D26" si="1">+F16+J16+N16</f>
        <v>63498</v>
      </c>
      <c r="E16" s="175">
        <f t="shared" ref="E16:E26" si="2">+G16+K16</f>
        <v>117527</v>
      </c>
      <c r="F16" s="171">
        <v>60940</v>
      </c>
      <c r="G16" s="171">
        <f t="shared" ref="G16:G26" si="3">+H16+I16</f>
        <v>113957</v>
      </c>
      <c r="H16" s="171">
        <v>55910</v>
      </c>
      <c r="I16" s="170">
        <v>58047</v>
      </c>
      <c r="J16" s="171">
        <v>2044</v>
      </c>
      <c r="K16" s="168">
        <f t="shared" ref="K16:K26" si="4">+L16+M16</f>
        <v>3570</v>
      </c>
      <c r="L16" s="171">
        <v>1882</v>
      </c>
      <c r="M16" s="170">
        <v>1688</v>
      </c>
      <c r="N16" s="168">
        <v>514</v>
      </c>
      <c r="O16" s="225" t="s">
        <v>413</v>
      </c>
    </row>
    <row r="17" spans="1:15" ht="14.25" customHeight="1">
      <c r="A17" s="223" t="s">
        <v>405</v>
      </c>
      <c r="B17" s="264">
        <v>45980</v>
      </c>
      <c r="C17" s="265">
        <v>106732</v>
      </c>
      <c r="D17" s="174">
        <f t="shared" si="1"/>
        <v>63474</v>
      </c>
      <c r="E17" s="175">
        <f t="shared" si="2"/>
        <v>117329</v>
      </c>
      <c r="F17" s="171">
        <v>60900</v>
      </c>
      <c r="G17" s="171">
        <f t="shared" si="3"/>
        <v>113754</v>
      </c>
      <c r="H17" s="171">
        <v>55785</v>
      </c>
      <c r="I17" s="170">
        <v>57969</v>
      </c>
      <c r="J17" s="171">
        <v>2055</v>
      </c>
      <c r="K17" s="168">
        <f t="shared" si="4"/>
        <v>3575</v>
      </c>
      <c r="L17" s="168">
        <v>1882</v>
      </c>
      <c r="M17" s="170">
        <v>1693</v>
      </c>
      <c r="N17" s="168">
        <v>519</v>
      </c>
      <c r="O17" s="225" t="s">
        <v>414</v>
      </c>
    </row>
    <row r="18" spans="1:15" ht="14.25" customHeight="1">
      <c r="A18" s="223" t="s">
        <v>406</v>
      </c>
      <c r="B18" s="264">
        <v>45883</v>
      </c>
      <c r="C18" s="265">
        <v>105757</v>
      </c>
      <c r="D18" s="174">
        <f t="shared" si="1"/>
        <v>63562</v>
      </c>
      <c r="E18" s="175">
        <f t="shared" si="2"/>
        <v>117330</v>
      </c>
      <c r="F18" s="171">
        <v>60977</v>
      </c>
      <c r="G18" s="171">
        <f t="shared" si="3"/>
        <v>113737</v>
      </c>
      <c r="H18" s="171">
        <v>55779</v>
      </c>
      <c r="I18" s="170">
        <v>57958</v>
      </c>
      <c r="J18" s="171">
        <v>2064</v>
      </c>
      <c r="K18" s="168">
        <f t="shared" si="4"/>
        <v>3593</v>
      </c>
      <c r="L18" s="168">
        <v>1895</v>
      </c>
      <c r="M18" s="170">
        <v>1698</v>
      </c>
      <c r="N18" s="168">
        <v>521</v>
      </c>
      <c r="O18" s="225" t="s">
        <v>415</v>
      </c>
    </row>
    <row r="19" spans="1:15" ht="14.25" customHeight="1">
      <c r="A19" s="223" t="s">
        <v>407</v>
      </c>
      <c r="B19" s="264">
        <v>45897</v>
      </c>
      <c r="C19" s="265">
        <v>105707</v>
      </c>
      <c r="D19" s="174">
        <f t="shared" si="1"/>
        <v>63630</v>
      </c>
      <c r="E19" s="175">
        <f t="shared" si="2"/>
        <v>117353</v>
      </c>
      <c r="F19" s="171">
        <v>61014</v>
      </c>
      <c r="G19" s="171">
        <f t="shared" si="3"/>
        <v>113718</v>
      </c>
      <c r="H19" s="171">
        <v>55770</v>
      </c>
      <c r="I19" s="170">
        <v>57948</v>
      </c>
      <c r="J19" s="171">
        <v>2091</v>
      </c>
      <c r="K19" s="168">
        <f t="shared" si="4"/>
        <v>3635</v>
      </c>
      <c r="L19" s="168">
        <v>1914</v>
      </c>
      <c r="M19" s="170">
        <v>1721</v>
      </c>
      <c r="N19" s="168">
        <v>525</v>
      </c>
      <c r="O19" s="225" t="s">
        <v>416</v>
      </c>
    </row>
    <row r="20" spans="1:15" ht="14.25" customHeight="1">
      <c r="A20" s="223" t="s">
        <v>408</v>
      </c>
      <c r="B20" s="264">
        <v>45898</v>
      </c>
      <c r="C20" s="265">
        <v>105618</v>
      </c>
      <c r="D20" s="174">
        <f t="shared" si="1"/>
        <v>63671</v>
      </c>
      <c r="E20" s="175">
        <f t="shared" si="2"/>
        <v>117245</v>
      </c>
      <c r="F20" s="171">
        <v>61027</v>
      </c>
      <c r="G20" s="171">
        <f t="shared" si="3"/>
        <v>113581</v>
      </c>
      <c r="H20" s="171">
        <v>55683</v>
      </c>
      <c r="I20" s="170">
        <v>57898</v>
      </c>
      <c r="J20" s="171">
        <v>2121</v>
      </c>
      <c r="K20" s="168">
        <f t="shared" si="4"/>
        <v>3664</v>
      </c>
      <c r="L20" s="168">
        <v>1937</v>
      </c>
      <c r="M20" s="170">
        <v>1727</v>
      </c>
      <c r="N20" s="168">
        <v>523</v>
      </c>
      <c r="O20" s="225" t="s">
        <v>417</v>
      </c>
    </row>
    <row r="21" spans="1:15" ht="14.25" customHeight="1">
      <c r="A21" s="223" t="s">
        <v>186</v>
      </c>
      <c r="B21" s="264">
        <v>45871</v>
      </c>
      <c r="C21" s="265">
        <v>105546</v>
      </c>
      <c r="D21" s="174">
        <f t="shared" si="1"/>
        <v>63670</v>
      </c>
      <c r="E21" s="175">
        <f t="shared" si="2"/>
        <v>117147</v>
      </c>
      <c r="F21" s="171">
        <v>60992</v>
      </c>
      <c r="G21" s="171">
        <f t="shared" si="3"/>
        <v>113450</v>
      </c>
      <c r="H21" s="171">
        <v>55642</v>
      </c>
      <c r="I21" s="170">
        <v>57808</v>
      </c>
      <c r="J21" s="171">
        <v>2151</v>
      </c>
      <c r="K21" s="168">
        <f t="shared" si="4"/>
        <v>3697</v>
      </c>
      <c r="L21" s="168">
        <v>1944</v>
      </c>
      <c r="M21" s="170">
        <v>1753</v>
      </c>
      <c r="N21" s="168">
        <v>527</v>
      </c>
      <c r="O21" s="225" t="s">
        <v>183</v>
      </c>
    </row>
    <row r="22" spans="1:15" ht="14.25" customHeight="1">
      <c r="A22" s="223" t="s">
        <v>187</v>
      </c>
      <c r="B22" s="264">
        <v>45866</v>
      </c>
      <c r="C22" s="265">
        <v>105481</v>
      </c>
      <c r="D22" s="174">
        <f t="shared" si="1"/>
        <v>63748</v>
      </c>
      <c r="E22" s="175">
        <f t="shared" si="2"/>
        <v>117133</v>
      </c>
      <c r="F22" s="171">
        <v>61007</v>
      </c>
      <c r="G22" s="171">
        <f t="shared" si="3"/>
        <v>113361</v>
      </c>
      <c r="H22" s="171">
        <v>55598</v>
      </c>
      <c r="I22" s="170">
        <v>57763</v>
      </c>
      <c r="J22" s="171">
        <v>2213</v>
      </c>
      <c r="K22" s="168">
        <f t="shared" si="4"/>
        <v>3772</v>
      </c>
      <c r="L22" s="168">
        <v>1986</v>
      </c>
      <c r="M22" s="170">
        <v>1786</v>
      </c>
      <c r="N22" s="168">
        <v>528</v>
      </c>
      <c r="O22" s="225" t="s">
        <v>184</v>
      </c>
    </row>
    <row r="23" spans="1:15" ht="14.25" customHeight="1">
      <c r="A23" s="223" t="s">
        <v>188</v>
      </c>
      <c r="B23" s="264">
        <v>45868</v>
      </c>
      <c r="C23" s="265">
        <v>105420</v>
      </c>
      <c r="D23" s="174">
        <f t="shared" si="1"/>
        <v>63854</v>
      </c>
      <c r="E23" s="175">
        <f t="shared" si="2"/>
        <v>117201</v>
      </c>
      <c r="F23" s="171">
        <v>61070</v>
      </c>
      <c r="G23" s="171">
        <f t="shared" si="3"/>
        <v>113374</v>
      </c>
      <c r="H23" s="171">
        <v>55601</v>
      </c>
      <c r="I23" s="175">
        <v>57773</v>
      </c>
      <c r="J23" s="171">
        <v>2257</v>
      </c>
      <c r="K23" s="168">
        <f t="shared" si="4"/>
        <v>3827</v>
      </c>
      <c r="L23" s="168">
        <v>2035</v>
      </c>
      <c r="M23" s="170">
        <v>1792</v>
      </c>
      <c r="N23" s="168">
        <v>527</v>
      </c>
      <c r="O23" s="225" t="s">
        <v>185</v>
      </c>
    </row>
    <row r="24" spans="1:15" ht="14.25" customHeight="1">
      <c r="A24" s="222" t="s">
        <v>409</v>
      </c>
      <c r="B24" s="264">
        <v>45954</v>
      </c>
      <c r="C24" s="265">
        <v>106323</v>
      </c>
      <c r="D24" s="174">
        <f t="shared" si="1"/>
        <v>63870</v>
      </c>
      <c r="E24" s="175">
        <f t="shared" si="2"/>
        <v>117139</v>
      </c>
      <c r="F24" s="171">
        <v>61083</v>
      </c>
      <c r="G24" s="171">
        <f t="shared" si="3"/>
        <v>113306</v>
      </c>
      <c r="H24" s="168">
        <v>55546</v>
      </c>
      <c r="I24" s="170">
        <v>57760</v>
      </c>
      <c r="J24" s="171">
        <v>2260</v>
      </c>
      <c r="K24" s="168">
        <f t="shared" si="4"/>
        <v>3833</v>
      </c>
      <c r="L24" s="168">
        <v>2037</v>
      </c>
      <c r="M24" s="170">
        <v>1796</v>
      </c>
      <c r="N24" s="168">
        <v>527</v>
      </c>
      <c r="O24" s="225" t="s">
        <v>418</v>
      </c>
    </row>
    <row r="25" spans="1:15" ht="14.25" customHeight="1">
      <c r="A25" s="223" t="s">
        <v>410</v>
      </c>
      <c r="B25" s="264">
        <v>45954</v>
      </c>
      <c r="C25" s="265">
        <v>106265</v>
      </c>
      <c r="D25" s="174">
        <f t="shared" si="1"/>
        <v>63866</v>
      </c>
      <c r="E25" s="175">
        <f t="shared" si="2"/>
        <v>116980</v>
      </c>
      <c r="F25" s="171">
        <v>61096</v>
      </c>
      <c r="G25" s="171">
        <f t="shared" si="3"/>
        <v>113164</v>
      </c>
      <c r="H25" s="171">
        <v>55474</v>
      </c>
      <c r="I25" s="170">
        <v>57690</v>
      </c>
      <c r="J25" s="171">
        <v>2245</v>
      </c>
      <c r="K25" s="168">
        <f t="shared" si="4"/>
        <v>3816</v>
      </c>
      <c r="L25" s="168">
        <v>2026</v>
      </c>
      <c r="M25" s="170">
        <v>1790</v>
      </c>
      <c r="N25" s="168">
        <v>525</v>
      </c>
      <c r="O25" s="225" t="s">
        <v>419</v>
      </c>
    </row>
    <row r="26" spans="1:15" ht="14.25" customHeight="1">
      <c r="A26" s="223" t="s">
        <v>411</v>
      </c>
      <c r="B26" s="264">
        <v>45940</v>
      </c>
      <c r="C26" s="265">
        <v>106168</v>
      </c>
      <c r="D26" s="174">
        <f t="shared" si="1"/>
        <v>63907</v>
      </c>
      <c r="E26" s="175">
        <f t="shared" si="2"/>
        <v>116893</v>
      </c>
      <c r="F26" s="171">
        <v>61135</v>
      </c>
      <c r="G26" s="171">
        <f t="shared" si="3"/>
        <v>113082</v>
      </c>
      <c r="H26" s="171">
        <v>55416</v>
      </c>
      <c r="I26" s="170">
        <v>57666</v>
      </c>
      <c r="J26" s="171">
        <v>2247</v>
      </c>
      <c r="K26" s="168">
        <f t="shared" si="4"/>
        <v>3811</v>
      </c>
      <c r="L26" s="171">
        <v>2017</v>
      </c>
      <c r="M26" s="170">
        <v>1794</v>
      </c>
      <c r="N26" s="168">
        <v>525</v>
      </c>
      <c r="O26" s="225" t="s">
        <v>420</v>
      </c>
    </row>
    <row r="27" spans="1:15" ht="7.5" customHeight="1" thickBot="1">
      <c r="A27" s="28"/>
      <c r="B27" s="29"/>
      <c r="C27" s="28"/>
      <c r="D27" s="42"/>
      <c r="E27" s="39"/>
      <c r="F27" s="28"/>
      <c r="G27" s="28"/>
      <c r="H27" s="28"/>
      <c r="I27" s="39"/>
      <c r="J27" s="28"/>
      <c r="K27" s="28"/>
      <c r="L27" s="28"/>
      <c r="M27" s="39"/>
      <c r="N27" s="28"/>
      <c r="O27" s="29"/>
    </row>
    <row r="28" spans="1:15" ht="13.5" customHeight="1">
      <c r="N28" s="9"/>
    </row>
    <row r="29" spans="1:15" ht="13.5" customHeight="1">
      <c r="A29" s="226" t="s">
        <v>422</v>
      </c>
    </row>
    <row r="30" spans="1:15" ht="16.899999999999999" customHeight="1"/>
    <row r="31" spans="1:15" s="9" customFormat="1" ht="13">
      <c r="D31" s="73"/>
      <c r="F31" s="73"/>
      <c r="H31" s="73"/>
      <c r="J31" s="73"/>
    </row>
    <row r="32" spans="1:15" s="9" customFormat="1"/>
  </sheetData>
  <mergeCells count="15">
    <mergeCell ref="O5:O7"/>
    <mergeCell ref="A1:N1"/>
    <mergeCell ref="A3:N3"/>
    <mergeCell ref="A5:A7"/>
    <mergeCell ref="B5:C5"/>
    <mergeCell ref="B6:B7"/>
    <mergeCell ref="C6:C7"/>
    <mergeCell ref="F6:F7"/>
    <mergeCell ref="G6:I6"/>
    <mergeCell ref="J6:J7"/>
    <mergeCell ref="K6:M6"/>
    <mergeCell ref="N6:N7"/>
    <mergeCell ref="D5:N5"/>
    <mergeCell ref="E6:E7"/>
    <mergeCell ref="D6:D7"/>
  </mergeCells>
  <phoneticPr fontId="4"/>
  <pageMargins left="0.70866141732283472" right="0.70866141732283472" top="0.74803149606299213" bottom="0.74803149606299213" header="0.51181102362204722" footer="0.31496062992125984"/>
  <pageSetup paperSize="9" firstPageNumber="14" orientation="portrait" useFirstPageNumber="1" r:id="rId1"/>
  <headerFooter differentOddEven="1">
    <oddHeader>&amp;L〔２〕人　　口</oddHeader>
    <oddFooter>&amp;C&amp;P</oddFooter>
    <evenHeader>&amp;R〔２〕人　　口</evenHeader>
    <evenFooter>&amp;C&amp;P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1:T84"/>
  <sheetViews>
    <sheetView view="pageBreakPreview" topLeftCell="A31" zoomScaleNormal="100" zoomScaleSheetLayoutView="100" workbookViewId="0">
      <selection activeCell="F63" sqref="F63:F64"/>
    </sheetView>
  </sheetViews>
  <sheetFormatPr defaultColWidth="9" defaultRowHeight="12"/>
  <cols>
    <col min="1" max="1" width="12.453125" style="122" customWidth="1"/>
    <col min="2" max="2" width="9.453125" style="122" customWidth="1"/>
    <col min="3" max="4" width="8.6328125" style="122" customWidth="1"/>
    <col min="5" max="5" width="8.7265625" style="122" customWidth="1"/>
    <col min="6" max="7" width="8.6328125" style="122" customWidth="1"/>
    <col min="8" max="8" width="8.7265625" style="122" customWidth="1"/>
    <col min="9" max="9" width="11.36328125" style="122" customWidth="1"/>
    <col min="10" max="11" width="8.36328125" style="122" customWidth="1"/>
    <col min="12" max="12" width="9" style="122" customWidth="1"/>
    <col min="13" max="14" width="8.36328125" style="122" customWidth="1"/>
    <col min="15" max="15" width="8.453125" style="122" bestFit="1" customWidth="1"/>
    <col min="16" max="16" width="9.7265625" style="122" customWidth="1"/>
    <col min="17" max="18" width="7.90625" style="122" customWidth="1"/>
    <col min="19" max="19" width="7.36328125" style="122" customWidth="1"/>
    <col min="20" max="20" width="4.453125" style="122" bestFit="1" customWidth="1"/>
    <col min="21" max="16384" width="9" style="122"/>
  </cols>
  <sheetData>
    <row r="31" spans="9:9">
      <c r="I31" s="9"/>
    </row>
    <row r="36" spans="1:20" ht="18.75" customHeight="1">
      <c r="B36" s="269"/>
      <c r="C36" s="269"/>
      <c r="D36" s="269"/>
      <c r="E36" s="269"/>
      <c r="F36" s="269"/>
      <c r="G36" s="269"/>
      <c r="H36" s="269"/>
      <c r="I36" s="270" t="s">
        <v>495</v>
      </c>
      <c r="J36" s="269" t="s">
        <v>496</v>
      </c>
      <c r="K36" s="269"/>
      <c r="L36" s="269"/>
      <c r="M36" s="269"/>
      <c r="N36" s="269"/>
      <c r="O36" s="269"/>
      <c r="P36" s="269"/>
      <c r="Q36" s="269"/>
      <c r="R36" s="269"/>
      <c r="S36" s="269"/>
    </row>
    <row r="37" spans="1:20" ht="6" customHeight="1">
      <c r="H37" s="8"/>
    </row>
    <row r="38" spans="1:20" ht="11.25" customHeight="1">
      <c r="B38" s="9"/>
      <c r="C38" s="9"/>
      <c r="D38" s="9"/>
      <c r="E38" s="9"/>
      <c r="F38" s="9"/>
      <c r="G38" s="9"/>
      <c r="H38" s="9"/>
      <c r="I38" s="268" t="s">
        <v>492</v>
      </c>
      <c r="J38" s="9" t="s">
        <v>493</v>
      </c>
      <c r="K38" s="9"/>
      <c r="L38" s="9"/>
      <c r="M38" s="9"/>
      <c r="N38" s="9"/>
      <c r="O38" s="9"/>
      <c r="P38" s="9"/>
      <c r="Q38" s="9"/>
      <c r="R38" s="9"/>
      <c r="S38" s="9"/>
    </row>
    <row r="39" spans="1:20" ht="11.25" customHeight="1">
      <c r="B39" s="9"/>
      <c r="C39" s="9"/>
      <c r="D39" s="9"/>
      <c r="E39" s="9"/>
      <c r="F39" s="9"/>
      <c r="G39" s="9"/>
      <c r="H39" s="9"/>
      <c r="I39" s="268" t="s">
        <v>499</v>
      </c>
      <c r="J39" s="9" t="s">
        <v>494</v>
      </c>
      <c r="K39" s="9"/>
      <c r="L39" s="9"/>
      <c r="M39" s="9"/>
      <c r="N39" s="9"/>
      <c r="O39" s="9"/>
      <c r="P39" s="9"/>
      <c r="Q39" s="9"/>
      <c r="R39" s="9"/>
      <c r="S39" s="9"/>
    </row>
    <row r="40" spans="1:20" ht="3.75" customHeight="1">
      <c r="A40" s="9"/>
      <c r="H40" s="8"/>
      <c r="O40" s="10" t="s">
        <v>85</v>
      </c>
      <c r="P40" s="10"/>
    </row>
    <row r="41" spans="1:20" ht="3.75" customHeight="1" thickBo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20" ht="12.75" customHeight="1">
      <c r="A42" s="11"/>
      <c r="B42" s="381" t="s">
        <v>86</v>
      </c>
      <c r="C42" s="382"/>
      <c r="D42" s="382"/>
      <c r="E42" s="382"/>
      <c r="F42" s="382"/>
      <c r="G42" s="382"/>
      <c r="H42" s="383"/>
      <c r="I42" s="381" t="s">
        <v>87</v>
      </c>
      <c r="J42" s="382"/>
      <c r="K42" s="382"/>
      <c r="L42" s="382"/>
      <c r="M42" s="382"/>
      <c r="N42" s="382"/>
      <c r="O42" s="383"/>
      <c r="P42" s="402" t="s">
        <v>230</v>
      </c>
      <c r="Q42" s="402" t="s">
        <v>189</v>
      </c>
      <c r="R42" s="402" t="s">
        <v>190</v>
      </c>
      <c r="S42" s="12"/>
      <c r="T42" s="399" t="s">
        <v>88</v>
      </c>
    </row>
    <row r="43" spans="1:20" ht="12.75" customHeight="1">
      <c r="A43" s="13" t="s">
        <v>88</v>
      </c>
      <c r="B43" s="394" t="s">
        <v>89</v>
      </c>
      <c r="C43" s="395"/>
      <c r="D43" s="396"/>
      <c r="E43" s="394" t="s">
        <v>90</v>
      </c>
      <c r="F43" s="395"/>
      <c r="G43" s="396"/>
      <c r="H43" s="404" t="s">
        <v>91</v>
      </c>
      <c r="I43" s="394" t="s">
        <v>92</v>
      </c>
      <c r="J43" s="395"/>
      <c r="K43" s="396"/>
      <c r="L43" s="394" t="s">
        <v>93</v>
      </c>
      <c r="M43" s="395"/>
      <c r="N43" s="396"/>
      <c r="O43" s="404" t="s">
        <v>91</v>
      </c>
      <c r="P43" s="403"/>
      <c r="Q43" s="403"/>
      <c r="R43" s="403"/>
      <c r="S43" s="259" t="s">
        <v>191</v>
      </c>
      <c r="T43" s="400"/>
    </row>
    <row r="44" spans="1:20" ht="12.75" customHeight="1">
      <c r="A44" s="14"/>
      <c r="B44" s="257" t="s">
        <v>94</v>
      </c>
      <c r="C44" s="15" t="s">
        <v>95</v>
      </c>
      <c r="D44" s="15" t="s">
        <v>96</v>
      </c>
      <c r="E44" s="257" t="s">
        <v>94</v>
      </c>
      <c r="F44" s="15" t="s">
        <v>95</v>
      </c>
      <c r="G44" s="15" t="s">
        <v>96</v>
      </c>
      <c r="H44" s="376"/>
      <c r="I44" s="258" t="s">
        <v>94</v>
      </c>
      <c r="J44" s="260" t="s">
        <v>95</v>
      </c>
      <c r="K44" s="15" t="s">
        <v>96</v>
      </c>
      <c r="L44" s="257" t="s">
        <v>94</v>
      </c>
      <c r="M44" s="15" t="s">
        <v>95</v>
      </c>
      <c r="N44" s="15" t="s">
        <v>96</v>
      </c>
      <c r="O44" s="380"/>
      <c r="P44" s="380"/>
      <c r="Q44" s="380"/>
      <c r="R44" s="380"/>
      <c r="S44" s="16"/>
      <c r="T44" s="401"/>
    </row>
    <row r="45" spans="1:20" ht="7.9" customHeight="1">
      <c r="A45" s="17"/>
      <c r="B45" s="259"/>
      <c r="C45" s="259"/>
      <c r="D45" s="259"/>
      <c r="E45" s="259"/>
      <c r="F45" s="259"/>
      <c r="G45" s="259"/>
      <c r="H45" s="36"/>
      <c r="I45" s="259"/>
      <c r="J45" s="259"/>
      <c r="K45" s="259"/>
      <c r="L45" s="259"/>
      <c r="M45" s="259"/>
      <c r="N45" s="259"/>
      <c r="O45" s="36"/>
      <c r="P45" s="79"/>
      <c r="Q45" s="9"/>
      <c r="R45" s="9"/>
      <c r="S45" s="9"/>
      <c r="T45" s="57"/>
    </row>
    <row r="46" spans="1:20" ht="12" customHeight="1">
      <c r="A46" s="227" t="s">
        <v>423</v>
      </c>
      <c r="B46" s="238">
        <f>SUM(C46:D46)</f>
        <v>763</v>
      </c>
      <c r="C46" s="18">
        <v>366</v>
      </c>
      <c r="D46" s="18">
        <v>397</v>
      </c>
      <c r="E46" s="239">
        <f t="shared" ref="E46:E49" si="0">SUM(F46:G46)</f>
        <v>1376</v>
      </c>
      <c r="F46" s="18">
        <v>741</v>
      </c>
      <c r="G46" s="18">
        <v>635</v>
      </c>
      <c r="H46" s="240">
        <f t="shared" ref="H46:H49" si="1">SUM(B46-E46)</f>
        <v>-613</v>
      </c>
      <c r="I46" s="239">
        <f t="shared" ref="I46:I49" si="2">SUM(J46:K46)</f>
        <v>5396</v>
      </c>
      <c r="J46" s="237">
        <v>2990</v>
      </c>
      <c r="K46" s="237">
        <v>2406</v>
      </c>
      <c r="L46" s="239">
        <f t="shared" ref="L46:L49" si="3">SUM(M46:N46)</f>
        <v>5864</v>
      </c>
      <c r="M46" s="237">
        <v>3078</v>
      </c>
      <c r="N46" s="237">
        <v>2786</v>
      </c>
      <c r="O46" s="240">
        <f t="shared" ref="O46:O49" si="4">SUM(I46-L46)</f>
        <v>-468</v>
      </c>
      <c r="P46" s="241">
        <f t="shared" ref="P46:P49" si="5">H46+O46</f>
        <v>-1081</v>
      </c>
      <c r="Q46" s="89">
        <v>677</v>
      </c>
      <c r="R46" s="89">
        <v>288</v>
      </c>
      <c r="S46" s="89">
        <v>16</v>
      </c>
      <c r="T46" s="224" t="s">
        <v>429</v>
      </c>
    </row>
    <row r="47" spans="1:20" ht="12" customHeight="1">
      <c r="A47" s="228" t="s">
        <v>424</v>
      </c>
      <c r="B47" s="238">
        <f t="shared" ref="B47:B49" si="6">SUM(C47:D47)</f>
        <v>725</v>
      </c>
      <c r="C47" s="237">
        <v>378</v>
      </c>
      <c r="D47" s="237">
        <v>347</v>
      </c>
      <c r="E47" s="239">
        <f t="shared" si="0"/>
        <v>1449</v>
      </c>
      <c r="F47" s="237">
        <v>821</v>
      </c>
      <c r="G47" s="237">
        <v>628</v>
      </c>
      <c r="H47" s="240">
        <f t="shared" si="1"/>
        <v>-724</v>
      </c>
      <c r="I47" s="239">
        <f t="shared" si="2"/>
        <v>4944</v>
      </c>
      <c r="J47" s="237">
        <v>2796</v>
      </c>
      <c r="K47" s="237">
        <v>2148</v>
      </c>
      <c r="L47" s="239">
        <f t="shared" si="3"/>
        <v>5259</v>
      </c>
      <c r="M47" s="237">
        <v>2864</v>
      </c>
      <c r="N47" s="237">
        <v>2395</v>
      </c>
      <c r="O47" s="240">
        <f t="shared" si="4"/>
        <v>-315</v>
      </c>
      <c r="P47" s="241">
        <f t="shared" si="5"/>
        <v>-1039</v>
      </c>
      <c r="Q47" s="89">
        <v>553</v>
      </c>
      <c r="R47" s="89">
        <v>231</v>
      </c>
      <c r="S47" s="89">
        <v>14</v>
      </c>
      <c r="T47" s="235" t="s">
        <v>456</v>
      </c>
    </row>
    <row r="48" spans="1:20" ht="12" customHeight="1">
      <c r="A48" s="228" t="s">
        <v>425</v>
      </c>
      <c r="B48" s="238">
        <f t="shared" si="6"/>
        <v>690</v>
      </c>
      <c r="C48" s="237">
        <v>357</v>
      </c>
      <c r="D48" s="237">
        <v>333</v>
      </c>
      <c r="E48" s="239">
        <f t="shared" si="0"/>
        <v>1547</v>
      </c>
      <c r="F48" s="237">
        <v>917</v>
      </c>
      <c r="G48" s="237">
        <v>630</v>
      </c>
      <c r="H48" s="240">
        <f t="shared" si="1"/>
        <v>-857</v>
      </c>
      <c r="I48" s="239">
        <f t="shared" si="2"/>
        <v>4959</v>
      </c>
      <c r="J48" s="237">
        <v>2766</v>
      </c>
      <c r="K48" s="237">
        <v>2193</v>
      </c>
      <c r="L48" s="239">
        <f t="shared" si="3"/>
        <v>5477</v>
      </c>
      <c r="M48" s="237">
        <v>2981</v>
      </c>
      <c r="N48" s="237">
        <v>2496</v>
      </c>
      <c r="O48" s="240">
        <f t="shared" si="4"/>
        <v>-518</v>
      </c>
      <c r="P48" s="241">
        <f t="shared" si="5"/>
        <v>-1375</v>
      </c>
      <c r="Q48" s="89">
        <v>524</v>
      </c>
      <c r="R48" s="89">
        <v>261</v>
      </c>
      <c r="S48" s="89">
        <v>12</v>
      </c>
      <c r="T48" s="235" t="s">
        <v>457</v>
      </c>
    </row>
    <row r="49" spans="1:20" ht="12" customHeight="1">
      <c r="A49" s="228" t="s">
        <v>426</v>
      </c>
      <c r="B49" s="238">
        <f t="shared" si="6"/>
        <v>632</v>
      </c>
      <c r="C49" s="237">
        <v>319</v>
      </c>
      <c r="D49" s="237">
        <v>313</v>
      </c>
      <c r="E49" s="239">
        <f t="shared" si="0"/>
        <v>1715</v>
      </c>
      <c r="F49" s="237">
        <v>941</v>
      </c>
      <c r="G49" s="237">
        <v>774</v>
      </c>
      <c r="H49" s="240">
        <f t="shared" si="1"/>
        <v>-1083</v>
      </c>
      <c r="I49" s="239">
        <f t="shared" si="2"/>
        <v>5187</v>
      </c>
      <c r="J49" s="237">
        <v>2947</v>
      </c>
      <c r="K49" s="237">
        <v>2240</v>
      </c>
      <c r="L49" s="239">
        <f t="shared" si="3"/>
        <v>5476</v>
      </c>
      <c r="M49" s="237">
        <v>2965</v>
      </c>
      <c r="N49" s="237">
        <v>2511</v>
      </c>
      <c r="O49" s="240">
        <f t="shared" si="4"/>
        <v>-289</v>
      </c>
      <c r="P49" s="241">
        <f t="shared" si="5"/>
        <v>-1372</v>
      </c>
      <c r="Q49" s="89">
        <v>486</v>
      </c>
      <c r="R49" s="89">
        <v>229</v>
      </c>
      <c r="S49" s="89">
        <v>9</v>
      </c>
      <c r="T49" s="235" t="s">
        <v>458</v>
      </c>
    </row>
    <row r="50" spans="1:20" s="46" customFormat="1" ht="12" customHeight="1">
      <c r="A50" s="229" t="s">
        <v>386</v>
      </c>
      <c r="B50" s="242">
        <f>SUM(C50:D50)</f>
        <v>628</v>
      </c>
      <c r="C50" s="243">
        <f>SUM(C52:C63)</f>
        <v>328</v>
      </c>
      <c r="D50" s="243">
        <f>SUM(D52:D63)</f>
        <v>300</v>
      </c>
      <c r="E50" s="244">
        <f>SUM(F50:G50)</f>
        <v>1643</v>
      </c>
      <c r="F50" s="243">
        <f>SUM(F52:F63)</f>
        <v>879</v>
      </c>
      <c r="G50" s="243">
        <f>SUM(G52:G63)</f>
        <v>764</v>
      </c>
      <c r="H50" s="245">
        <f>SUM(B50-E50)</f>
        <v>-1015</v>
      </c>
      <c r="I50" s="244">
        <f>SUM(J50:K50)</f>
        <v>5557</v>
      </c>
      <c r="J50" s="243">
        <f>SUM(J52:J63)</f>
        <v>3019</v>
      </c>
      <c r="K50" s="243">
        <f>SUM(K52:K63)</f>
        <v>2538</v>
      </c>
      <c r="L50" s="244">
        <f>SUM(M50:N50)</f>
        <v>5336</v>
      </c>
      <c r="M50" s="243">
        <f>SUM(M52:M63)</f>
        <v>2914</v>
      </c>
      <c r="N50" s="243">
        <f>SUM(N52:N63)</f>
        <v>2422</v>
      </c>
      <c r="O50" s="246">
        <f>SUM(I50-L50)</f>
        <v>221</v>
      </c>
      <c r="P50" s="247">
        <f t="shared" ref="P50" si="7">H50+O50</f>
        <v>-794</v>
      </c>
      <c r="Q50" s="248">
        <f>SUM(Q52:Q63)</f>
        <v>520</v>
      </c>
      <c r="R50" s="248">
        <f>SUM(R52:R63)</f>
        <v>229</v>
      </c>
      <c r="S50" s="248">
        <f>SUM(S52:S63)</f>
        <v>15</v>
      </c>
      <c r="T50" s="236" t="s">
        <v>459</v>
      </c>
    </row>
    <row r="51" spans="1:20" ht="12" customHeight="1">
      <c r="A51" s="259"/>
      <c r="B51" s="74"/>
      <c r="C51" s="18"/>
      <c r="D51" s="18"/>
      <c r="E51" s="18"/>
      <c r="F51" s="18"/>
      <c r="G51" s="18"/>
      <c r="H51" s="37"/>
      <c r="I51" s="18"/>
      <c r="J51" s="18"/>
      <c r="K51" s="18"/>
      <c r="L51" s="18"/>
      <c r="M51" s="18"/>
      <c r="N51" s="18"/>
      <c r="O51" s="38"/>
      <c r="P51" s="80"/>
      <c r="Q51" s="89"/>
      <c r="R51" s="89"/>
      <c r="S51" s="89"/>
      <c r="T51" s="224"/>
    </row>
    <row r="52" spans="1:20" ht="12" customHeight="1">
      <c r="A52" s="230" t="s">
        <v>427</v>
      </c>
      <c r="B52" s="238">
        <f>+C52+D52</f>
        <v>54</v>
      </c>
      <c r="C52" s="18">
        <v>30</v>
      </c>
      <c r="D52" s="18">
        <v>24</v>
      </c>
      <c r="E52" s="239">
        <f>+F52+G52</f>
        <v>128</v>
      </c>
      <c r="F52" s="18">
        <v>66</v>
      </c>
      <c r="G52" s="18">
        <v>62</v>
      </c>
      <c r="H52" s="249">
        <f>+B52-E52</f>
        <v>-74</v>
      </c>
      <c r="I52" s="239">
        <f>+J52+K52</f>
        <v>437</v>
      </c>
      <c r="J52" s="18">
        <v>224</v>
      </c>
      <c r="K52" s="18">
        <v>213</v>
      </c>
      <c r="L52" s="239">
        <f>+M52+N52</f>
        <v>421</v>
      </c>
      <c r="M52" s="18">
        <v>236</v>
      </c>
      <c r="N52" s="18">
        <v>185</v>
      </c>
      <c r="O52" s="240">
        <f>+I52-L52</f>
        <v>16</v>
      </c>
      <c r="P52" s="241">
        <f>+H52+O52</f>
        <v>-58</v>
      </c>
      <c r="Q52" s="89">
        <v>57</v>
      </c>
      <c r="R52" s="89">
        <v>20</v>
      </c>
      <c r="S52" s="266">
        <v>2</v>
      </c>
      <c r="T52" s="225" t="s">
        <v>418</v>
      </c>
    </row>
    <row r="53" spans="1:20" ht="12" customHeight="1">
      <c r="A53" s="231" t="s">
        <v>410</v>
      </c>
      <c r="B53" s="238">
        <f t="shared" ref="B53:B63" si="8">+C53+D53</f>
        <v>54</v>
      </c>
      <c r="C53" s="18">
        <v>33</v>
      </c>
      <c r="D53" s="18">
        <v>21</v>
      </c>
      <c r="E53" s="239">
        <f t="shared" ref="E53:E63" si="9">+F53+G53</f>
        <v>195</v>
      </c>
      <c r="F53" s="18">
        <v>97</v>
      </c>
      <c r="G53" s="18">
        <v>98</v>
      </c>
      <c r="H53" s="249">
        <f t="shared" ref="H53:H63" si="10">+B53-E53</f>
        <v>-141</v>
      </c>
      <c r="I53" s="239">
        <f t="shared" ref="I53:I63" si="11">+J53+K53</f>
        <v>338</v>
      </c>
      <c r="J53" s="18">
        <v>192</v>
      </c>
      <c r="K53" s="18">
        <v>146</v>
      </c>
      <c r="L53" s="239">
        <f t="shared" ref="L53:L63" si="12">+M53+N53</f>
        <v>369</v>
      </c>
      <c r="M53" s="18">
        <v>211</v>
      </c>
      <c r="N53" s="18">
        <v>158</v>
      </c>
      <c r="O53" s="240">
        <f t="shared" ref="O53:O63" si="13">+I53-L53</f>
        <v>-31</v>
      </c>
      <c r="P53" s="241">
        <f t="shared" ref="P53:P63" si="14">+H53+O53</f>
        <v>-172</v>
      </c>
      <c r="Q53" s="89">
        <v>40</v>
      </c>
      <c r="R53" s="89">
        <v>18</v>
      </c>
      <c r="S53" s="266">
        <v>1</v>
      </c>
      <c r="T53" s="225" t="s">
        <v>419</v>
      </c>
    </row>
    <row r="54" spans="1:20" ht="12" customHeight="1">
      <c r="A54" s="231" t="s">
        <v>411</v>
      </c>
      <c r="B54" s="238">
        <f t="shared" si="8"/>
        <v>41</v>
      </c>
      <c r="C54" s="18">
        <v>22</v>
      </c>
      <c r="D54" s="18">
        <v>19</v>
      </c>
      <c r="E54" s="239">
        <f t="shared" si="9"/>
        <v>129</v>
      </c>
      <c r="F54" s="18">
        <v>71</v>
      </c>
      <c r="G54" s="18">
        <v>58</v>
      </c>
      <c r="H54" s="249">
        <f t="shared" si="10"/>
        <v>-88</v>
      </c>
      <c r="I54" s="239">
        <f t="shared" si="11"/>
        <v>372</v>
      </c>
      <c r="J54" s="18">
        <v>208</v>
      </c>
      <c r="K54" s="18">
        <v>164</v>
      </c>
      <c r="L54" s="239">
        <f t="shared" si="12"/>
        <v>399</v>
      </c>
      <c r="M54" s="18">
        <v>228</v>
      </c>
      <c r="N54" s="18">
        <v>171</v>
      </c>
      <c r="O54" s="240">
        <f t="shared" si="13"/>
        <v>-27</v>
      </c>
      <c r="P54" s="241">
        <f t="shared" si="14"/>
        <v>-115</v>
      </c>
      <c r="Q54" s="89">
        <v>52</v>
      </c>
      <c r="R54" s="89">
        <v>24</v>
      </c>
      <c r="S54" s="89">
        <v>0</v>
      </c>
      <c r="T54" s="225" t="s">
        <v>420</v>
      </c>
    </row>
    <row r="55" spans="1:20" ht="12" customHeight="1">
      <c r="A55" s="231" t="s">
        <v>428</v>
      </c>
      <c r="B55" s="238">
        <f t="shared" si="8"/>
        <v>61</v>
      </c>
      <c r="C55" s="18">
        <v>33</v>
      </c>
      <c r="D55" s="18">
        <v>28</v>
      </c>
      <c r="E55" s="239">
        <f t="shared" si="9"/>
        <v>139</v>
      </c>
      <c r="F55" s="18">
        <v>84</v>
      </c>
      <c r="G55" s="18">
        <v>55</v>
      </c>
      <c r="H55" s="249">
        <f t="shared" si="10"/>
        <v>-78</v>
      </c>
      <c r="I55" s="239">
        <f t="shared" si="11"/>
        <v>742</v>
      </c>
      <c r="J55" s="18">
        <v>395</v>
      </c>
      <c r="K55" s="18">
        <v>347</v>
      </c>
      <c r="L55" s="239">
        <f t="shared" si="12"/>
        <v>729</v>
      </c>
      <c r="M55" s="18">
        <v>390</v>
      </c>
      <c r="N55" s="18">
        <v>339</v>
      </c>
      <c r="O55" s="240">
        <f t="shared" si="13"/>
        <v>13</v>
      </c>
      <c r="P55" s="241">
        <f t="shared" si="14"/>
        <v>-65</v>
      </c>
      <c r="Q55" s="89">
        <v>44</v>
      </c>
      <c r="R55" s="89">
        <v>18</v>
      </c>
      <c r="S55" s="266">
        <v>0</v>
      </c>
      <c r="T55" s="225" t="s">
        <v>412</v>
      </c>
    </row>
    <row r="56" spans="1:20" ht="12" customHeight="1">
      <c r="A56" s="231" t="s">
        <v>404</v>
      </c>
      <c r="B56" s="238">
        <f t="shared" si="8"/>
        <v>48</v>
      </c>
      <c r="C56" s="18">
        <v>21</v>
      </c>
      <c r="D56" s="18">
        <v>27</v>
      </c>
      <c r="E56" s="239">
        <f t="shared" si="9"/>
        <v>106</v>
      </c>
      <c r="F56" s="18">
        <v>52</v>
      </c>
      <c r="G56" s="18">
        <v>54</v>
      </c>
      <c r="H56" s="249">
        <f t="shared" si="10"/>
        <v>-58</v>
      </c>
      <c r="I56" s="239">
        <f t="shared" si="11"/>
        <v>527</v>
      </c>
      <c r="J56" s="18">
        <v>275</v>
      </c>
      <c r="K56" s="18">
        <v>252</v>
      </c>
      <c r="L56" s="239">
        <f t="shared" si="12"/>
        <v>527</v>
      </c>
      <c r="M56" s="18">
        <v>288</v>
      </c>
      <c r="N56" s="18">
        <v>239</v>
      </c>
      <c r="O56" s="240">
        <f t="shared" si="13"/>
        <v>0</v>
      </c>
      <c r="P56" s="241">
        <f t="shared" si="14"/>
        <v>-58</v>
      </c>
      <c r="Q56" s="89">
        <v>49</v>
      </c>
      <c r="R56" s="89">
        <v>23</v>
      </c>
      <c r="S56" s="89">
        <v>2</v>
      </c>
      <c r="T56" s="225" t="s">
        <v>413</v>
      </c>
    </row>
    <row r="57" spans="1:20" ht="12" customHeight="1">
      <c r="A57" s="231" t="s">
        <v>405</v>
      </c>
      <c r="B57" s="238">
        <f t="shared" si="8"/>
        <v>44</v>
      </c>
      <c r="C57" s="18">
        <v>22</v>
      </c>
      <c r="D57" s="18">
        <v>22</v>
      </c>
      <c r="E57" s="239">
        <f t="shared" si="9"/>
        <v>148</v>
      </c>
      <c r="F57" s="18">
        <v>80</v>
      </c>
      <c r="G57" s="18">
        <v>68</v>
      </c>
      <c r="H57" s="249">
        <f t="shared" si="10"/>
        <v>-104</v>
      </c>
      <c r="I57" s="239">
        <f t="shared" si="11"/>
        <v>410</v>
      </c>
      <c r="J57" s="18">
        <v>216</v>
      </c>
      <c r="K57" s="18">
        <v>194</v>
      </c>
      <c r="L57" s="239">
        <f t="shared" si="12"/>
        <v>504</v>
      </c>
      <c r="M57" s="18">
        <v>283</v>
      </c>
      <c r="N57" s="18">
        <v>221</v>
      </c>
      <c r="O57" s="240">
        <f t="shared" si="13"/>
        <v>-94</v>
      </c>
      <c r="P57" s="241">
        <f t="shared" si="14"/>
        <v>-198</v>
      </c>
      <c r="Q57" s="89">
        <v>29</v>
      </c>
      <c r="R57" s="89">
        <v>19</v>
      </c>
      <c r="S57" s="89">
        <v>3</v>
      </c>
      <c r="T57" s="225" t="s">
        <v>414</v>
      </c>
    </row>
    <row r="58" spans="1:20" ht="12" customHeight="1">
      <c r="A58" s="231" t="s">
        <v>406</v>
      </c>
      <c r="B58" s="238">
        <f t="shared" si="8"/>
        <v>48</v>
      </c>
      <c r="C58" s="18">
        <v>24</v>
      </c>
      <c r="D58" s="18">
        <v>24</v>
      </c>
      <c r="E58" s="239">
        <f t="shared" si="9"/>
        <v>104</v>
      </c>
      <c r="F58" s="18">
        <v>58</v>
      </c>
      <c r="G58" s="18">
        <v>46</v>
      </c>
      <c r="H58" s="249">
        <f t="shared" si="10"/>
        <v>-56</v>
      </c>
      <c r="I58" s="239">
        <f t="shared" si="11"/>
        <v>427</v>
      </c>
      <c r="J58" s="18">
        <v>243</v>
      </c>
      <c r="K58" s="18">
        <v>184</v>
      </c>
      <c r="L58" s="239">
        <f t="shared" si="12"/>
        <v>370</v>
      </c>
      <c r="M58" s="18">
        <v>202</v>
      </c>
      <c r="N58" s="18">
        <v>168</v>
      </c>
      <c r="O58" s="240">
        <f t="shared" si="13"/>
        <v>57</v>
      </c>
      <c r="P58" s="241">
        <f t="shared" si="14"/>
        <v>1</v>
      </c>
      <c r="Q58" s="89">
        <v>52</v>
      </c>
      <c r="R58" s="89">
        <v>15</v>
      </c>
      <c r="S58" s="89">
        <v>2</v>
      </c>
      <c r="T58" s="225" t="s">
        <v>415</v>
      </c>
    </row>
    <row r="59" spans="1:20" ht="12" customHeight="1">
      <c r="A59" s="231" t="s">
        <v>407</v>
      </c>
      <c r="B59" s="238">
        <f t="shared" si="8"/>
        <v>49</v>
      </c>
      <c r="C59" s="18">
        <v>24</v>
      </c>
      <c r="D59" s="18">
        <v>25</v>
      </c>
      <c r="E59" s="239">
        <f t="shared" si="9"/>
        <v>141</v>
      </c>
      <c r="F59" s="18">
        <v>73</v>
      </c>
      <c r="G59" s="18">
        <v>68</v>
      </c>
      <c r="H59" s="249">
        <f t="shared" si="10"/>
        <v>-92</v>
      </c>
      <c r="I59" s="239">
        <f t="shared" si="11"/>
        <v>498</v>
      </c>
      <c r="J59" s="18">
        <v>274</v>
      </c>
      <c r="K59" s="18">
        <v>224</v>
      </c>
      <c r="L59" s="239">
        <f t="shared" si="12"/>
        <v>383</v>
      </c>
      <c r="M59" s="18">
        <v>215</v>
      </c>
      <c r="N59" s="18">
        <v>168</v>
      </c>
      <c r="O59" s="240">
        <f t="shared" si="13"/>
        <v>115</v>
      </c>
      <c r="P59" s="241">
        <f t="shared" si="14"/>
        <v>23</v>
      </c>
      <c r="Q59" s="89">
        <v>26</v>
      </c>
      <c r="R59" s="89">
        <v>16</v>
      </c>
      <c r="S59" s="266">
        <v>1</v>
      </c>
      <c r="T59" s="225" t="s">
        <v>416</v>
      </c>
    </row>
    <row r="60" spans="1:20" ht="12" customHeight="1">
      <c r="A60" s="231" t="s">
        <v>408</v>
      </c>
      <c r="B60" s="238">
        <f t="shared" si="8"/>
        <v>62</v>
      </c>
      <c r="C60" s="18">
        <v>33</v>
      </c>
      <c r="D60" s="18">
        <v>29</v>
      </c>
      <c r="E60" s="239">
        <f t="shared" si="9"/>
        <v>149</v>
      </c>
      <c r="F60" s="18">
        <v>88</v>
      </c>
      <c r="G60" s="18">
        <v>61</v>
      </c>
      <c r="H60" s="249">
        <f t="shared" si="10"/>
        <v>-87</v>
      </c>
      <c r="I60" s="239">
        <f t="shared" si="11"/>
        <v>387</v>
      </c>
      <c r="J60" s="18">
        <v>207</v>
      </c>
      <c r="K60" s="18">
        <v>180</v>
      </c>
      <c r="L60" s="239">
        <f t="shared" si="12"/>
        <v>408</v>
      </c>
      <c r="M60" s="18">
        <v>216</v>
      </c>
      <c r="N60" s="18">
        <v>192</v>
      </c>
      <c r="O60" s="240">
        <f t="shared" si="13"/>
        <v>-21</v>
      </c>
      <c r="P60" s="241">
        <f t="shared" si="14"/>
        <v>-108</v>
      </c>
      <c r="Q60" s="89">
        <v>49</v>
      </c>
      <c r="R60" s="89">
        <v>16</v>
      </c>
      <c r="S60" s="266">
        <v>1</v>
      </c>
      <c r="T60" s="225" t="s">
        <v>417</v>
      </c>
    </row>
    <row r="61" spans="1:20" ht="12" customHeight="1">
      <c r="A61" s="231" t="s">
        <v>186</v>
      </c>
      <c r="B61" s="238">
        <f t="shared" si="8"/>
        <v>49</v>
      </c>
      <c r="C61" s="122">
        <v>26</v>
      </c>
      <c r="D61" s="18">
        <v>23</v>
      </c>
      <c r="E61" s="239">
        <f t="shared" si="9"/>
        <v>132</v>
      </c>
      <c r="F61" s="18">
        <v>57</v>
      </c>
      <c r="G61" s="18">
        <v>75</v>
      </c>
      <c r="H61" s="249">
        <f t="shared" si="10"/>
        <v>-83</v>
      </c>
      <c r="I61" s="239">
        <f t="shared" si="11"/>
        <v>394</v>
      </c>
      <c r="J61" s="18">
        <v>214</v>
      </c>
      <c r="K61" s="18">
        <v>180</v>
      </c>
      <c r="L61" s="239">
        <f t="shared" si="12"/>
        <v>409</v>
      </c>
      <c r="M61" s="18">
        <v>217</v>
      </c>
      <c r="N61" s="18">
        <v>192</v>
      </c>
      <c r="O61" s="240">
        <f t="shared" si="13"/>
        <v>-15</v>
      </c>
      <c r="P61" s="241">
        <f t="shared" si="14"/>
        <v>-98</v>
      </c>
      <c r="Q61" s="89">
        <v>35</v>
      </c>
      <c r="R61" s="89">
        <v>18</v>
      </c>
      <c r="S61" s="266">
        <v>1</v>
      </c>
      <c r="T61" s="225" t="s">
        <v>183</v>
      </c>
    </row>
    <row r="62" spans="1:20" ht="12" customHeight="1">
      <c r="A62" s="231" t="s">
        <v>187</v>
      </c>
      <c r="B62" s="238">
        <f t="shared" si="8"/>
        <v>62</v>
      </c>
      <c r="C62" s="122">
        <v>29</v>
      </c>
      <c r="D62" s="18">
        <v>33</v>
      </c>
      <c r="E62" s="239">
        <f t="shared" si="9"/>
        <v>141</v>
      </c>
      <c r="F62" s="18">
        <v>78</v>
      </c>
      <c r="G62" s="18">
        <v>63</v>
      </c>
      <c r="H62" s="249">
        <f t="shared" si="10"/>
        <v>-79</v>
      </c>
      <c r="I62" s="239">
        <f t="shared" si="11"/>
        <v>490</v>
      </c>
      <c r="J62" s="18">
        <v>273</v>
      </c>
      <c r="K62" s="18">
        <v>217</v>
      </c>
      <c r="L62" s="239">
        <f t="shared" si="12"/>
        <v>425</v>
      </c>
      <c r="M62" s="18">
        <v>226</v>
      </c>
      <c r="N62" s="18">
        <v>199</v>
      </c>
      <c r="O62" s="240">
        <f t="shared" si="13"/>
        <v>65</v>
      </c>
      <c r="P62" s="241">
        <f t="shared" si="14"/>
        <v>-14</v>
      </c>
      <c r="Q62" s="89">
        <v>56</v>
      </c>
      <c r="R62" s="89">
        <v>25</v>
      </c>
      <c r="S62" s="266">
        <v>1</v>
      </c>
      <c r="T62" s="225" t="s">
        <v>184</v>
      </c>
    </row>
    <row r="63" spans="1:20" ht="12" customHeight="1">
      <c r="A63" s="231" t="s">
        <v>188</v>
      </c>
      <c r="B63" s="238">
        <f t="shared" si="8"/>
        <v>56</v>
      </c>
      <c r="C63" s="9">
        <v>31</v>
      </c>
      <c r="D63" s="18">
        <v>25</v>
      </c>
      <c r="E63" s="239">
        <f t="shared" si="9"/>
        <v>131</v>
      </c>
      <c r="F63" s="18">
        <v>75</v>
      </c>
      <c r="G63" s="9">
        <v>56</v>
      </c>
      <c r="H63" s="249">
        <f t="shared" si="10"/>
        <v>-75</v>
      </c>
      <c r="I63" s="239">
        <f t="shared" si="11"/>
        <v>535</v>
      </c>
      <c r="J63" s="18">
        <v>298</v>
      </c>
      <c r="K63" s="18">
        <v>237</v>
      </c>
      <c r="L63" s="239">
        <f t="shared" si="12"/>
        <v>392</v>
      </c>
      <c r="M63" s="18">
        <v>202</v>
      </c>
      <c r="N63" s="18">
        <v>190</v>
      </c>
      <c r="O63" s="240">
        <f t="shared" si="13"/>
        <v>143</v>
      </c>
      <c r="P63" s="241">
        <f t="shared" si="14"/>
        <v>68</v>
      </c>
      <c r="Q63" s="267">
        <v>31</v>
      </c>
      <c r="R63" s="89">
        <v>17</v>
      </c>
      <c r="S63" s="266">
        <v>1</v>
      </c>
      <c r="T63" s="225" t="s">
        <v>185</v>
      </c>
    </row>
    <row r="64" spans="1:20" ht="7.5" customHeight="1" thickBot="1">
      <c r="A64" s="28"/>
      <c r="B64" s="29"/>
      <c r="C64" s="28"/>
      <c r="D64" s="28"/>
      <c r="E64" s="28"/>
      <c r="F64" s="28"/>
      <c r="G64" s="28"/>
      <c r="H64" s="39"/>
      <c r="I64" s="28"/>
      <c r="J64" s="28"/>
      <c r="K64" s="28"/>
      <c r="L64" s="28"/>
      <c r="M64" s="28"/>
      <c r="N64" s="28" t="s">
        <v>97</v>
      </c>
      <c r="O64" s="77"/>
      <c r="P64" s="81"/>
      <c r="Q64" s="28"/>
      <c r="R64" s="28"/>
      <c r="S64" s="28"/>
      <c r="T64" s="58"/>
    </row>
    <row r="65" spans="1:20" ht="7.5" customHeight="1">
      <c r="A65" s="261"/>
      <c r="B65" s="261"/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</row>
    <row r="66" spans="1:20" ht="13.5" customHeight="1">
      <c r="A66" s="122" t="s">
        <v>497</v>
      </c>
      <c r="B66" s="261"/>
      <c r="C66" s="261"/>
      <c r="D66" s="261"/>
      <c r="E66" s="261"/>
      <c r="F66" s="261"/>
      <c r="G66" s="261"/>
      <c r="H66" s="261"/>
      <c r="I66" s="261"/>
      <c r="J66" s="271" t="s">
        <v>498</v>
      </c>
      <c r="K66" s="261"/>
      <c r="L66" s="261"/>
      <c r="M66" s="261"/>
      <c r="N66" s="261"/>
      <c r="O66" s="261"/>
      <c r="P66" s="261"/>
      <c r="Q66" s="261"/>
      <c r="R66" s="261"/>
      <c r="S66" s="261"/>
    </row>
    <row r="67" spans="1:20">
      <c r="A67" s="226" t="s">
        <v>422</v>
      </c>
    </row>
    <row r="70" spans="1:20" customFormat="1" ht="13"/>
    <row r="71" spans="1:20">
      <c r="T71" s="9"/>
    </row>
    <row r="72" spans="1:20" ht="13">
      <c r="I72" s="72"/>
      <c r="J72" s="72"/>
    </row>
    <row r="73" spans="1:20" ht="13">
      <c r="B73" s="24"/>
      <c r="E73" s="24"/>
      <c r="I73" s="24"/>
      <c r="J73" s="72"/>
      <c r="L73" s="24"/>
    </row>
    <row r="74" spans="1:20" ht="13">
      <c r="B74" s="24"/>
      <c r="E74" s="24"/>
      <c r="I74" s="24"/>
      <c r="J74" s="72"/>
      <c r="L74" s="24"/>
    </row>
    <row r="75" spans="1:20" ht="13">
      <c r="B75" s="24"/>
      <c r="E75" s="24"/>
      <c r="I75" s="24"/>
      <c r="J75" s="72"/>
      <c r="L75" s="24"/>
    </row>
    <row r="76" spans="1:20" ht="13">
      <c r="B76" s="24"/>
      <c r="E76" s="24"/>
      <c r="I76" s="24"/>
      <c r="J76" s="72"/>
      <c r="L76" s="24"/>
    </row>
    <row r="77" spans="1:20" ht="13">
      <c r="B77" s="24"/>
      <c r="E77" s="24"/>
      <c r="I77" s="24"/>
      <c r="J77" s="72"/>
      <c r="L77" s="24"/>
    </row>
    <row r="78" spans="1:20" ht="13">
      <c r="B78" s="24"/>
      <c r="E78" s="24"/>
      <c r="I78" s="24"/>
      <c r="J78" s="72"/>
      <c r="L78" s="24"/>
    </row>
    <row r="79" spans="1:20" ht="13">
      <c r="B79" s="24"/>
      <c r="E79" s="24"/>
      <c r="I79" s="24"/>
      <c r="J79" s="72"/>
      <c r="L79" s="24"/>
    </row>
    <row r="80" spans="1:20" ht="13">
      <c r="B80" s="24"/>
      <c r="E80" s="24"/>
      <c r="I80" s="24"/>
      <c r="J80" s="73"/>
      <c r="L80" s="24"/>
    </row>
    <row r="81" spans="2:12" ht="13">
      <c r="B81" s="24"/>
      <c r="E81" s="24"/>
      <c r="I81" s="24"/>
      <c r="J81" s="73"/>
      <c r="L81" s="24"/>
    </row>
    <row r="82" spans="2:12" ht="13">
      <c r="B82" s="24"/>
      <c r="E82" s="24"/>
      <c r="I82" s="24"/>
      <c r="J82" s="73"/>
      <c r="L82" s="24"/>
    </row>
    <row r="83" spans="2:12" ht="13">
      <c r="B83" s="24"/>
      <c r="E83" s="24"/>
      <c r="I83" s="24"/>
      <c r="J83" s="73"/>
      <c r="L83" s="24"/>
    </row>
    <row r="84" spans="2:12">
      <c r="B84" s="24"/>
      <c r="E84" s="24"/>
      <c r="I84" s="24"/>
      <c r="L84" s="24"/>
    </row>
  </sheetData>
  <mergeCells count="12">
    <mergeCell ref="B42:H42"/>
    <mergeCell ref="I42:O42"/>
    <mergeCell ref="Q42:Q44"/>
    <mergeCell ref="R42:R44"/>
    <mergeCell ref="B43:D43"/>
    <mergeCell ref="E43:G43"/>
    <mergeCell ref="H43:H44"/>
    <mergeCell ref="T42:T44"/>
    <mergeCell ref="P42:P44"/>
    <mergeCell ref="I43:K43"/>
    <mergeCell ref="L43:N43"/>
    <mergeCell ref="O43:O44"/>
  </mergeCells>
  <phoneticPr fontId="4"/>
  <pageMargins left="0.62992125984251968" right="0.62992125984251968" top="0.74803149606299213" bottom="0.74803149606299213" header="0.51181102362204722" footer="0.31496062992125984"/>
  <pageSetup paperSize="9" firstPageNumber="11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6"/>
  <sheetViews>
    <sheetView view="pageBreakPreview" zoomScaleNormal="90" zoomScaleSheetLayoutView="100" workbookViewId="0">
      <selection activeCell="E9" sqref="E9"/>
    </sheetView>
  </sheetViews>
  <sheetFormatPr defaultColWidth="9" defaultRowHeight="12"/>
  <cols>
    <col min="1" max="1" width="1.6328125" style="19" customWidth="1"/>
    <col min="2" max="2" width="11.08984375" style="19" customWidth="1"/>
    <col min="3" max="5" width="10.26953125" style="19" customWidth="1"/>
    <col min="6" max="6" width="11.08984375" style="19" customWidth="1"/>
    <col min="7" max="8" width="10.26953125" style="19" customWidth="1"/>
    <col min="9" max="9" width="10.36328125" style="19" customWidth="1"/>
    <col min="10" max="10" width="2.08984375" style="19" customWidth="1"/>
    <col min="11" max="11" width="11.08984375" style="19" customWidth="1"/>
    <col min="12" max="12" width="10.36328125" style="19" customWidth="1"/>
    <col min="13" max="14" width="10" style="19" customWidth="1"/>
    <col min="15" max="15" width="11.08984375" style="19" customWidth="1"/>
    <col min="16" max="16" width="10.36328125" style="19" customWidth="1"/>
    <col min="17" max="17" width="11.6328125" style="19" customWidth="1"/>
    <col min="18" max="18" width="10.26953125" style="19" customWidth="1"/>
    <col min="19" max="19" width="2.08984375" style="19" customWidth="1"/>
    <col min="20" max="21" width="9" style="19"/>
    <col min="22" max="22" width="9.08984375" style="19" customWidth="1"/>
    <col min="23" max="16384" width="9" style="19"/>
  </cols>
  <sheetData>
    <row r="1" spans="1:19" ht="22.5" customHeight="1">
      <c r="B1" s="82"/>
      <c r="C1" s="82"/>
      <c r="D1" s="82"/>
      <c r="E1" s="82"/>
      <c r="F1" s="82"/>
      <c r="G1" s="82"/>
      <c r="H1" s="82"/>
      <c r="I1" s="83" t="s">
        <v>430</v>
      </c>
      <c r="J1" s="83"/>
      <c r="K1" s="82" t="s">
        <v>363</v>
      </c>
      <c r="L1" s="82"/>
      <c r="N1" s="82"/>
      <c r="O1" s="82"/>
      <c r="P1" s="82"/>
      <c r="Q1" s="82"/>
      <c r="R1" s="82"/>
      <c r="S1" s="82"/>
    </row>
    <row r="2" spans="1:19" ht="16.5" customHeight="1">
      <c r="I2" s="84"/>
      <c r="J2" s="84"/>
    </row>
    <row r="3" spans="1:19" ht="8.25" customHeight="1">
      <c r="B3" s="20"/>
      <c r="S3" s="20"/>
    </row>
    <row r="4" spans="1:19" s="131" customFormat="1" ht="17.25" customHeight="1" thickBot="1">
      <c r="A4" s="130"/>
      <c r="B4" s="130"/>
      <c r="C4" s="130"/>
      <c r="D4" s="130"/>
      <c r="E4" s="130"/>
      <c r="F4" s="130"/>
      <c r="G4" s="130"/>
      <c r="H4" s="130"/>
      <c r="I4" s="84" t="s">
        <v>500</v>
      </c>
      <c r="J4" s="84"/>
      <c r="K4" s="19" t="s">
        <v>231</v>
      </c>
      <c r="L4" s="130"/>
      <c r="M4" s="130"/>
      <c r="N4" s="130"/>
      <c r="O4" s="130"/>
      <c r="P4" s="130"/>
      <c r="Q4" s="130"/>
      <c r="R4" s="130"/>
    </row>
    <row r="5" spans="1:19" s="134" customFormat="1" ht="17.25" customHeight="1">
      <c r="A5" s="407" t="s">
        <v>351</v>
      </c>
      <c r="B5" s="408"/>
      <c r="C5" s="263" t="s">
        <v>352</v>
      </c>
      <c r="D5" s="132" t="s">
        <v>98</v>
      </c>
      <c r="E5" s="133" t="s">
        <v>99</v>
      </c>
      <c r="F5" s="132" t="s">
        <v>351</v>
      </c>
      <c r="G5" s="263" t="s">
        <v>352</v>
      </c>
      <c r="H5" s="132" t="s">
        <v>98</v>
      </c>
      <c r="I5" s="132" t="s">
        <v>99</v>
      </c>
      <c r="J5" s="262"/>
      <c r="K5" s="263" t="s">
        <v>351</v>
      </c>
      <c r="L5" s="263" t="s">
        <v>352</v>
      </c>
      <c r="M5" s="132" t="s">
        <v>98</v>
      </c>
      <c r="N5" s="133" t="s">
        <v>99</v>
      </c>
      <c r="O5" s="132" t="s">
        <v>351</v>
      </c>
      <c r="P5" s="263" t="s">
        <v>352</v>
      </c>
      <c r="Q5" s="132" t="s">
        <v>98</v>
      </c>
      <c r="R5" s="133" t="s">
        <v>99</v>
      </c>
    </row>
    <row r="6" spans="1:19" s="134" customFormat="1" ht="17.25" customHeight="1">
      <c r="B6" s="135" t="s">
        <v>432</v>
      </c>
      <c r="C6" s="136">
        <f>D6+E6</f>
        <v>3146</v>
      </c>
      <c r="D6" s="136">
        <f>D7+D8+D9+D10+D11</f>
        <v>1599</v>
      </c>
      <c r="E6" s="136">
        <f>E7+E8+E9+E10+E11</f>
        <v>1547</v>
      </c>
      <c r="F6" s="137" t="s">
        <v>103</v>
      </c>
      <c r="G6" s="136">
        <f>H6+I6</f>
        <v>6083</v>
      </c>
      <c r="H6" s="136">
        <f>H7+H8+H9+H10+H11</f>
        <v>3275</v>
      </c>
      <c r="I6" s="142">
        <f>I7+I8+I9+I10+I11</f>
        <v>2808</v>
      </c>
      <c r="J6" s="145"/>
      <c r="K6" s="144" t="s">
        <v>353</v>
      </c>
      <c r="L6" s="136">
        <f>M6+N6</f>
        <v>6998</v>
      </c>
      <c r="M6" s="136">
        <f>M7+M8+M9+M10+M11</f>
        <v>3573</v>
      </c>
      <c r="N6" s="136">
        <f>N7+N8+N9+N10+N11</f>
        <v>3425</v>
      </c>
      <c r="O6" s="137" t="s">
        <v>354</v>
      </c>
      <c r="P6" s="136">
        <f>Q6+R6</f>
        <v>1503</v>
      </c>
      <c r="Q6" s="136">
        <f>Q7+Q8+Q9+Q10+Q11</f>
        <v>439</v>
      </c>
      <c r="R6" s="136">
        <f>R7+R8+R9+R10+R11</f>
        <v>1064</v>
      </c>
    </row>
    <row r="7" spans="1:19" s="134" customFormat="1" ht="17.25" customHeight="1">
      <c r="B7" s="272" t="s">
        <v>454</v>
      </c>
      <c r="C7" s="273">
        <f>+D7+E7</f>
        <v>637</v>
      </c>
      <c r="D7" s="134">
        <v>321</v>
      </c>
      <c r="E7" s="273">
        <v>316</v>
      </c>
      <c r="F7" s="274">
        <v>30</v>
      </c>
      <c r="G7" s="273">
        <f t="shared" ref="G7:G11" si="0">+H7+I7</f>
        <v>1290</v>
      </c>
      <c r="H7" s="273">
        <v>701</v>
      </c>
      <c r="I7" s="275">
        <v>589</v>
      </c>
      <c r="J7" s="276"/>
      <c r="K7" s="277">
        <v>60</v>
      </c>
      <c r="L7" s="273">
        <f t="shared" ref="L7:L11" si="1">+M7+N7</f>
        <v>1724</v>
      </c>
      <c r="M7" s="273">
        <v>873</v>
      </c>
      <c r="N7" s="273">
        <v>851</v>
      </c>
      <c r="O7" s="274">
        <v>90</v>
      </c>
      <c r="P7" s="273">
        <f t="shared" ref="P7:P11" si="2">+Q7+R7</f>
        <v>456</v>
      </c>
      <c r="Q7" s="273">
        <v>143</v>
      </c>
      <c r="R7" s="273">
        <v>313</v>
      </c>
    </row>
    <row r="8" spans="1:19" s="134" customFormat="1" ht="17.25" customHeight="1">
      <c r="B8" s="272" t="s">
        <v>455</v>
      </c>
      <c r="C8" s="273">
        <f t="shared" ref="C8:C40" si="3">+D8+E8</f>
        <v>598</v>
      </c>
      <c r="D8" s="134">
        <v>289</v>
      </c>
      <c r="E8" s="273">
        <v>309</v>
      </c>
      <c r="F8" s="274">
        <v>31</v>
      </c>
      <c r="G8" s="273">
        <f t="shared" si="0"/>
        <v>1195</v>
      </c>
      <c r="H8" s="273">
        <v>644</v>
      </c>
      <c r="I8" s="275">
        <v>551</v>
      </c>
      <c r="J8" s="276"/>
      <c r="K8" s="277">
        <v>61</v>
      </c>
      <c r="L8" s="273">
        <f t="shared" si="1"/>
        <v>1488</v>
      </c>
      <c r="M8" s="273">
        <v>796</v>
      </c>
      <c r="N8" s="273">
        <v>692</v>
      </c>
      <c r="O8" s="274">
        <v>91</v>
      </c>
      <c r="P8" s="273">
        <f t="shared" si="2"/>
        <v>366</v>
      </c>
      <c r="Q8" s="273">
        <v>107</v>
      </c>
      <c r="R8" s="273">
        <v>259</v>
      </c>
    </row>
    <row r="9" spans="1:19" s="134" customFormat="1" ht="17.25" customHeight="1">
      <c r="B9" s="272" t="s">
        <v>456</v>
      </c>
      <c r="C9" s="273">
        <f t="shared" si="3"/>
        <v>611</v>
      </c>
      <c r="D9" s="273">
        <v>320</v>
      </c>
      <c r="E9" s="273">
        <v>291</v>
      </c>
      <c r="F9" s="274">
        <v>32</v>
      </c>
      <c r="G9" s="273">
        <f t="shared" si="0"/>
        <v>1227</v>
      </c>
      <c r="H9" s="273">
        <v>670</v>
      </c>
      <c r="I9" s="275">
        <v>557</v>
      </c>
      <c r="J9" s="276"/>
      <c r="K9" s="277">
        <v>62</v>
      </c>
      <c r="L9" s="273">
        <f t="shared" si="1"/>
        <v>1385</v>
      </c>
      <c r="M9" s="273">
        <v>706</v>
      </c>
      <c r="N9" s="273">
        <v>679</v>
      </c>
      <c r="O9" s="274">
        <v>92</v>
      </c>
      <c r="P9" s="273">
        <f t="shared" si="2"/>
        <v>308</v>
      </c>
      <c r="Q9" s="273">
        <v>105</v>
      </c>
      <c r="R9" s="273">
        <v>203</v>
      </c>
    </row>
    <row r="10" spans="1:19" s="134" customFormat="1" ht="17.25" customHeight="1">
      <c r="B10" s="272" t="s">
        <v>457</v>
      </c>
      <c r="C10" s="273">
        <f t="shared" si="3"/>
        <v>653</v>
      </c>
      <c r="D10" s="273">
        <v>340</v>
      </c>
      <c r="E10" s="273">
        <v>313</v>
      </c>
      <c r="F10" s="274">
        <v>33</v>
      </c>
      <c r="G10" s="273">
        <f t="shared" si="0"/>
        <v>1193</v>
      </c>
      <c r="H10" s="273">
        <v>648</v>
      </c>
      <c r="I10" s="275">
        <v>545</v>
      </c>
      <c r="J10" s="276"/>
      <c r="K10" s="277">
        <v>63</v>
      </c>
      <c r="L10" s="273">
        <f t="shared" si="1"/>
        <v>1217</v>
      </c>
      <c r="M10" s="273">
        <v>596</v>
      </c>
      <c r="N10" s="273">
        <v>621</v>
      </c>
      <c r="O10" s="274">
        <v>93</v>
      </c>
      <c r="P10" s="273">
        <f t="shared" si="2"/>
        <v>203</v>
      </c>
      <c r="Q10" s="273">
        <v>41</v>
      </c>
      <c r="R10" s="273">
        <v>162</v>
      </c>
    </row>
    <row r="11" spans="1:19" s="134" customFormat="1" ht="17.25" customHeight="1">
      <c r="B11" s="272" t="s">
        <v>458</v>
      </c>
      <c r="C11" s="273">
        <f t="shared" si="3"/>
        <v>647</v>
      </c>
      <c r="D11" s="273">
        <v>329</v>
      </c>
      <c r="E11" s="273">
        <v>318</v>
      </c>
      <c r="F11" s="274">
        <v>34</v>
      </c>
      <c r="G11" s="273">
        <f t="shared" si="0"/>
        <v>1178</v>
      </c>
      <c r="H11" s="273">
        <v>612</v>
      </c>
      <c r="I11" s="275">
        <v>566</v>
      </c>
      <c r="J11" s="276"/>
      <c r="K11" s="277">
        <v>64</v>
      </c>
      <c r="L11" s="273">
        <f t="shared" si="1"/>
        <v>1184</v>
      </c>
      <c r="M11" s="273">
        <v>602</v>
      </c>
      <c r="N11" s="273">
        <v>582</v>
      </c>
      <c r="O11" s="274">
        <v>94</v>
      </c>
      <c r="P11" s="273">
        <f t="shared" si="2"/>
        <v>170</v>
      </c>
      <c r="Q11" s="273">
        <v>43</v>
      </c>
      <c r="R11" s="273">
        <v>127</v>
      </c>
    </row>
    <row r="12" spans="1:19" s="134" customFormat="1" ht="17.25" customHeight="1">
      <c r="B12" s="135" t="s">
        <v>433</v>
      </c>
      <c r="C12" s="136">
        <f t="shared" ref="C12:C36" si="4">D12+E12</f>
        <v>3386</v>
      </c>
      <c r="D12" s="136">
        <f>D13+D14+D15+D16+D17</f>
        <v>1728</v>
      </c>
      <c r="E12" s="136">
        <f>E13+E14+E15+E16+E17</f>
        <v>1658</v>
      </c>
      <c r="F12" s="137" t="s">
        <v>105</v>
      </c>
      <c r="G12" s="136">
        <f t="shared" ref="G12:G36" si="5">H12+I12</f>
        <v>5574</v>
      </c>
      <c r="H12" s="136">
        <f>H13+H14+H15+H16+H17</f>
        <v>2897</v>
      </c>
      <c r="I12" s="142">
        <f>I13+I14+I15+I16+I17</f>
        <v>2677</v>
      </c>
      <c r="J12" s="145"/>
      <c r="K12" s="144" t="s">
        <v>355</v>
      </c>
      <c r="L12" s="136">
        <f t="shared" ref="L12:L36" si="6">M12+N12</f>
        <v>5643</v>
      </c>
      <c r="M12" s="136">
        <f>M13+M14+M15+M16+M17</f>
        <v>2867</v>
      </c>
      <c r="N12" s="136">
        <f>N13+N14+N15+N16+N17</f>
        <v>2776</v>
      </c>
      <c r="O12" s="137" t="s">
        <v>356</v>
      </c>
      <c r="P12" s="136">
        <f t="shared" ref="P12:P18" si="7">Q12+R12</f>
        <v>314</v>
      </c>
      <c r="Q12" s="136">
        <f>Q13+Q14+Q15+Q16+Q17</f>
        <v>80</v>
      </c>
      <c r="R12" s="136">
        <f>R13+R14+R15+R16+R17</f>
        <v>234</v>
      </c>
    </row>
    <row r="13" spans="1:19" s="134" customFormat="1" ht="17.25" customHeight="1">
      <c r="B13" s="272" t="s">
        <v>459</v>
      </c>
      <c r="C13" s="273">
        <f t="shared" si="3"/>
        <v>641</v>
      </c>
      <c r="D13" s="273">
        <v>309</v>
      </c>
      <c r="E13" s="273">
        <v>332</v>
      </c>
      <c r="F13" s="274">
        <v>35</v>
      </c>
      <c r="G13" s="273">
        <f t="shared" ref="G13:G17" si="8">+H13+I13</f>
        <v>1087</v>
      </c>
      <c r="H13" s="273">
        <v>567</v>
      </c>
      <c r="I13" s="275">
        <v>520</v>
      </c>
      <c r="J13" s="276"/>
      <c r="K13" s="277">
        <v>65</v>
      </c>
      <c r="L13" s="273">
        <f t="shared" ref="L13:L17" si="9">+M13+N13</f>
        <v>1195</v>
      </c>
      <c r="M13" s="273">
        <v>603</v>
      </c>
      <c r="N13" s="273">
        <v>592</v>
      </c>
      <c r="O13" s="274">
        <v>95</v>
      </c>
      <c r="P13" s="273">
        <f t="shared" ref="P13:P17" si="10">+Q13+R13</f>
        <v>117</v>
      </c>
      <c r="Q13" s="278">
        <v>29</v>
      </c>
      <c r="R13" s="278">
        <v>88</v>
      </c>
    </row>
    <row r="14" spans="1:19" s="134" customFormat="1" ht="17.25" customHeight="1">
      <c r="B14" s="272" t="s">
        <v>460</v>
      </c>
      <c r="C14" s="273">
        <f t="shared" si="3"/>
        <v>624</v>
      </c>
      <c r="D14" s="273">
        <v>312</v>
      </c>
      <c r="E14" s="273">
        <v>312</v>
      </c>
      <c r="F14" s="274">
        <v>36</v>
      </c>
      <c r="G14" s="273">
        <f t="shared" si="8"/>
        <v>1110</v>
      </c>
      <c r="H14" s="273">
        <v>589</v>
      </c>
      <c r="I14" s="275">
        <v>521</v>
      </c>
      <c r="J14" s="276"/>
      <c r="K14" s="277">
        <v>66</v>
      </c>
      <c r="L14" s="273">
        <f t="shared" si="9"/>
        <v>1127</v>
      </c>
      <c r="M14" s="273">
        <v>568</v>
      </c>
      <c r="N14" s="273">
        <v>559</v>
      </c>
      <c r="O14" s="274">
        <v>96</v>
      </c>
      <c r="P14" s="273">
        <f t="shared" si="10"/>
        <v>78</v>
      </c>
      <c r="Q14" s="278">
        <v>28</v>
      </c>
      <c r="R14" s="278">
        <v>50</v>
      </c>
    </row>
    <row r="15" spans="1:19" s="134" customFormat="1" ht="17.25" customHeight="1">
      <c r="B15" s="272" t="s">
        <v>461</v>
      </c>
      <c r="C15" s="273">
        <f t="shared" si="3"/>
        <v>680</v>
      </c>
      <c r="D15" s="273">
        <v>359</v>
      </c>
      <c r="E15" s="273">
        <v>321</v>
      </c>
      <c r="F15" s="274">
        <v>37</v>
      </c>
      <c r="G15" s="273">
        <f t="shared" si="8"/>
        <v>1114</v>
      </c>
      <c r="H15" s="273">
        <v>560</v>
      </c>
      <c r="I15" s="275">
        <v>554</v>
      </c>
      <c r="J15" s="276"/>
      <c r="K15" s="277">
        <v>67</v>
      </c>
      <c r="L15" s="273">
        <f t="shared" si="9"/>
        <v>1071</v>
      </c>
      <c r="M15" s="273">
        <v>545</v>
      </c>
      <c r="N15" s="273">
        <v>526</v>
      </c>
      <c r="O15" s="274">
        <v>97</v>
      </c>
      <c r="P15" s="273">
        <f t="shared" si="10"/>
        <v>53</v>
      </c>
      <c r="Q15" s="278">
        <v>10</v>
      </c>
      <c r="R15" s="278">
        <v>43</v>
      </c>
    </row>
    <row r="16" spans="1:19" s="134" customFormat="1" ht="17.25" customHeight="1">
      <c r="B16" s="272" t="s">
        <v>462</v>
      </c>
      <c r="C16" s="273">
        <f t="shared" si="3"/>
        <v>728</v>
      </c>
      <c r="D16" s="273">
        <v>382</v>
      </c>
      <c r="E16" s="273">
        <v>346</v>
      </c>
      <c r="F16" s="274">
        <v>38</v>
      </c>
      <c r="G16" s="273">
        <f t="shared" si="8"/>
        <v>1133</v>
      </c>
      <c r="H16" s="273">
        <v>593</v>
      </c>
      <c r="I16" s="275">
        <v>540</v>
      </c>
      <c r="J16" s="276"/>
      <c r="K16" s="277">
        <v>68</v>
      </c>
      <c r="L16" s="273">
        <f t="shared" si="9"/>
        <v>1106</v>
      </c>
      <c r="M16" s="273">
        <v>556</v>
      </c>
      <c r="N16" s="273">
        <v>550</v>
      </c>
      <c r="O16" s="274">
        <v>98</v>
      </c>
      <c r="P16" s="273">
        <f t="shared" si="10"/>
        <v>40</v>
      </c>
      <c r="Q16" s="278">
        <v>10</v>
      </c>
      <c r="R16" s="278">
        <v>30</v>
      </c>
    </row>
    <row r="17" spans="2:18" s="134" customFormat="1" ht="17.25" customHeight="1">
      <c r="B17" s="272" t="s">
        <v>463</v>
      </c>
      <c r="C17" s="273">
        <f t="shared" si="3"/>
        <v>713</v>
      </c>
      <c r="D17" s="273">
        <v>366</v>
      </c>
      <c r="E17" s="273">
        <v>347</v>
      </c>
      <c r="F17" s="274">
        <v>39</v>
      </c>
      <c r="G17" s="273">
        <f t="shared" si="8"/>
        <v>1130</v>
      </c>
      <c r="H17" s="273">
        <v>588</v>
      </c>
      <c r="I17" s="275">
        <v>542</v>
      </c>
      <c r="J17" s="276"/>
      <c r="K17" s="277">
        <v>69</v>
      </c>
      <c r="L17" s="273">
        <f t="shared" si="9"/>
        <v>1144</v>
      </c>
      <c r="M17" s="273">
        <v>595</v>
      </c>
      <c r="N17" s="273">
        <v>549</v>
      </c>
      <c r="O17" s="274">
        <v>99</v>
      </c>
      <c r="P17" s="273">
        <f t="shared" si="10"/>
        <v>26</v>
      </c>
      <c r="Q17" s="278">
        <v>3</v>
      </c>
      <c r="R17" s="278">
        <v>23</v>
      </c>
    </row>
    <row r="18" spans="2:18" s="134" customFormat="1" ht="17.25" customHeight="1">
      <c r="B18" s="135" t="s">
        <v>106</v>
      </c>
      <c r="C18" s="136">
        <f t="shared" si="4"/>
        <v>4004</v>
      </c>
      <c r="D18" s="136">
        <f>D19+D20+D21+D22+D23</f>
        <v>2080</v>
      </c>
      <c r="E18" s="136">
        <f>E19+E20+E21+E22+E23</f>
        <v>1924</v>
      </c>
      <c r="F18" s="137" t="s">
        <v>107</v>
      </c>
      <c r="G18" s="136">
        <f t="shared" si="5"/>
        <v>6031</v>
      </c>
      <c r="H18" s="136">
        <f>H19+H20+H21+H22+H23</f>
        <v>3186</v>
      </c>
      <c r="I18" s="142">
        <f>I19+I20+I21+I22+I23</f>
        <v>2845</v>
      </c>
      <c r="J18" s="145"/>
      <c r="K18" s="144" t="s">
        <v>357</v>
      </c>
      <c r="L18" s="136">
        <f t="shared" si="6"/>
        <v>7278</v>
      </c>
      <c r="M18" s="136">
        <f>M19+M20+M21+M22+M23</f>
        <v>3406</v>
      </c>
      <c r="N18" s="136">
        <f>N19+N20+N21+N22+N23</f>
        <v>3872</v>
      </c>
      <c r="O18" s="232" t="s">
        <v>381</v>
      </c>
      <c r="P18" s="136">
        <f t="shared" si="7"/>
        <v>35</v>
      </c>
      <c r="Q18" s="136">
        <f>Q19+Q20+Q21+Q22+Q23</f>
        <v>4</v>
      </c>
      <c r="R18" s="136">
        <f>R19+R20+R21+R22+R23</f>
        <v>31</v>
      </c>
    </row>
    <row r="19" spans="2:18" s="134" customFormat="1" ht="17.25" customHeight="1">
      <c r="B19" s="279">
        <v>10</v>
      </c>
      <c r="C19" s="273">
        <f t="shared" si="3"/>
        <v>737</v>
      </c>
      <c r="D19" s="273">
        <v>383</v>
      </c>
      <c r="E19" s="273">
        <v>354</v>
      </c>
      <c r="F19" s="274">
        <v>40</v>
      </c>
      <c r="G19" s="273">
        <f t="shared" ref="G19:G23" si="11">+H19+I19</f>
        <v>1171</v>
      </c>
      <c r="H19" s="273">
        <v>639</v>
      </c>
      <c r="I19" s="275">
        <v>532</v>
      </c>
      <c r="J19" s="276"/>
      <c r="K19" s="277">
        <v>70</v>
      </c>
      <c r="L19" s="273">
        <f t="shared" ref="L19:L23" si="12">+M19+N19</f>
        <v>1237</v>
      </c>
      <c r="M19" s="273">
        <v>620</v>
      </c>
      <c r="N19" s="273">
        <v>617</v>
      </c>
      <c r="O19" s="274">
        <v>100</v>
      </c>
      <c r="P19" s="273">
        <f t="shared" ref="P19:P23" si="13">+Q19+R19</f>
        <v>17</v>
      </c>
      <c r="Q19" s="273">
        <v>2</v>
      </c>
      <c r="R19" s="273">
        <v>15</v>
      </c>
    </row>
    <row r="20" spans="2:18" s="134" customFormat="1" ht="17.25" customHeight="1">
      <c r="B20" s="279">
        <v>11</v>
      </c>
      <c r="C20" s="273">
        <f t="shared" si="3"/>
        <v>766</v>
      </c>
      <c r="D20" s="273">
        <v>425</v>
      </c>
      <c r="E20" s="273">
        <v>341</v>
      </c>
      <c r="F20" s="274">
        <v>41</v>
      </c>
      <c r="G20" s="273">
        <f t="shared" si="11"/>
        <v>1202</v>
      </c>
      <c r="H20" s="273">
        <v>621</v>
      </c>
      <c r="I20" s="275">
        <v>581</v>
      </c>
      <c r="J20" s="276"/>
      <c r="K20" s="277">
        <v>71</v>
      </c>
      <c r="L20" s="273">
        <f t="shared" si="12"/>
        <v>1300</v>
      </c>
      <c r="M20" s="273">
        <v>613</v>
      </c>
      <c r="N20" s="273">
        <v>687</v>
      </c>
      <c r="O20" s="274">
        <v>101</v>
      </c>
      <c r="P20" s="273">
        <f t="shared" si="13"/>
        <v>9</v>
      </c>
      <c r="Q20" s="280">
        <v>1</v>
      </c>
      <c r="R20" s="273">
        <v>8</v>
      </c>
    </row>
    <row r="21" spans="2:18" s="134" customFormat="1" ht="17.25" customHeight="1">
      <c r="B21" s="279">
        <v>12</v>
      </c>
      <c r="C21" s="273">
        <f t="shared" si="3"/>
        <v>814</v>
      </c>
      <c r="D21" s="273">
        <v>412</v>
      </c>
      <c r="E21" s="273">
        <v>402</v>
      </c>
      <c r="F21" s="274">
        <v>42</v>
      </c>
      <c r="G21" s="273">
        <f t="shared" si="11"/>
        <v>1151</v>
      </c>
      <c r="H21" s="273">
        <v>603</v>
      </c>
      <c r="I21" s="275">
        <v>548</v>
      </c>
      <c r="J21" s="276"/>
      <c r="K21" s="277">
        <v>72</v>
      </c>
      <c r="L21" s="273">
        <f t="shared" si="12"/>
        <v>1445</v>
      </c>
      <c r="M21" s="273">
        <v>677</v>
      </c>
      <c r="N21" s="273">
        <v>768</v>
      </c>
      <c r="O21" s="274">
        <v>102</v>
      </c>
      <c r="P21" s="273">
        <f t="shared" si="13"/>
        <v>3</v>
      </c>
      <c r="Q21" s="278">
        <v>1</v>
      </c>
      <c r="R21" s="273">
        <v>2</v>
      </c>
    </row>
    <row r="22" spans="2:18" s="134" customFormat="1" ht="17.25" customHeight="1">
      <c r="B22" s="279">
        <v>13</v>
      </c>
      <c r="C22" s="273">
        <f t="shared" si="3"/>
        <v>810</v>
      </c>
      <c r="D22" s="273">
        <v>402</v>
      </c>
      <c r="E22" s="273">
        <v>408</v>
      </c>
      <c r="F22" s="274">
        <v>43</v>
      </c>
      <c r="G22" s="273">
        <f t="shared" si="11"/>
        <v>1234</v>
      </c>
      <c r="H22" s="273">
        <v>651</v>
      </c>
      <c r="I22" s="275">
        <v>583</v>
      </c>
      <c r="J22" s="276"/>
      <c r="K22" s="277">
        <v>73</v>
      </c>
      <c r="L22" s="273">
        <f t="shared" si="12"/>
        <v>1574</v>
      </c>
      <c r="M22" s="273">
        <v>711</v>
      </c>
      <c r="N22" s="273">
        <v>863</v>
      </c>
      <c r="O22" s="274">
        <v>103</v>
      </c>
      <c r="P22" s="273">
        <f t="shared" si="13"/>
        <v>2</v>
      </c>
      <c r="Q22" s="281">
        <v>0</v>
      </c>
      <c r="R22" s="276">
        <v>2</v>
      </c>
    </row>
    <row r="23" spans="2:18" s="134" customFormat="1" ht="17.25" customHeight="1">
      <c r="B23" s="279">
        <v>14</v>
      </c>
      <c r="C23" s="273">
        <f t="shared" si="3"/>
        <v>877</v>
      </c>
      <c r="D23" s="273">
        <v>458</v>
      </c>
      <c r="E23" s="273">
        <v>419</v>
      </c>
      <c r="F23" s="274">
        <v>44</v>
      </c>
      <c r="G23" s="273">
        <f t="shared" si="11"/>
        <v>1273</v>
      </c>
      <c r="H23" s="273">
        <v>672</v>
      </c>
      <c r="I23" s="275">
        <v>601</v>
      </c>
      <c r="J23" s="276"/>
      <c r="K23" s="277">
        <v>74</v>
      </c>
      <c r="L23" s="273">
        <f t="shared" si="12"/>
        <v>1722</v>
      </c>
      <c r="M23" s="273">
        <v>785</v>
      </c>
      <c r="N23" s="273">
        <v>937</v>
      </c>
      <c r="O23" s="274">
        <v>104</v>
      </c>
      <c r="P23" s="273">
        <f t="shared" si="13"/>
        <v>4</v>
      </c>
      <c r="Q23" s="282">
        <v>0</v>
      </c>
      <c r="R23" s="282">
        <v>4</v>
      </c>
    </row>
    <row r="24" spans="2:18" s="134" customFormat="1" ht="17.25" customHeight="1">
      <c r="B24" s="135" t="s">
        <v>358</v>
      </c>
      <c r="C24" s="136">
        <f t="shared" si="4"/>
        <v>4819</v>
      </c>
      <c r="D24" s="136">
        <f>D25+D26+D27+D28+D29</f>
        <v>2464</v>
      </c>
      <c r="E24" s="136">
        <f>E25+E26+E27+E28+E29</f>
        <v>2355</v>
      </c>
      <c r="F24" s="137" t="s">
        <v>108</v>
      </c>
      <c r="G24" s="136">
        <f t="shared" si="5"/>
        <v>7964</v>
      </c>
      <c r="H24" s="136">
        <f>H25+H26+H27+H28+H29</f>
        <v>4092</v>
      </c>
      <c r="I24" s="142">
        <f>I25+I26+I27+I28+I29</f>
        <v>3872</v>
      </c>
      <c r="J24" s="145"/>
      <c r="K24" s="144" t="s">
        <v>359</v>
      </c>
      <c r="L24" s="136">
        <f t="shared" si="6"/>
        <v>8198</v>
      </c>
      <c r="M24" s="136">
        <f>M25+M26+M27+M28+M29</f>
        <v>3570</v>
      </c>
      <c r="N24" s="136">
        <f>N25+N26+N27+N28+N29</f>
        <v>4628</v>
      </c>
      <c r="O24" s="138" t="s">
        <v>111</v>
      </c>
      <c r="P24" s="136">
        <f t="shared" ref="P24" si="14">Q24+R24</f>
        <v>2</v>
      </c>
      <c r="Q24" s="283">
        <v>0</v>
      </c>
      <c r="R24" s="145">
        <v>2</v>
      </c>
    </row>
    <row r="25" spans="2:18" s="134" customFormat="1" ht="17.25" customHeight="1">
      <c r="B25" s="279">
        <v>15</v>
      </c>
      <c r="C25" s="273">
        <f t="shared" si="3"/>
        <v>840</v>
      </c>
      <c r="D25" s="273">
        <v>424</v>
      </c>
      <c r="E25" s="273">
        <v>416</v>
      </c>
      <c r="F25" s="274">
        <v>45</v>
      </c>
      <c r="G25" s="273">
        <f t="shared" ref="G25:G29" si="15">+H25+I25</f>
        <v>1328</v>
      </c>
      <c r="H25" s="273">
        <v>669</v>
      </c>
      <c r="I25" s="275">
        <v>659</v>
      </c>
      <c r="J25" s="276"/>
      <c r="K25" s="277">
        <v>75</v>
      </c>
      <c r="L25" s="273">
        <f t="shared" ref="L25:L29" si="16">+M25+N25</f>
        <v>1967</v>
      </c>
      <c r="M25" s="273">
        <v>875</v>
      </c>
      <c r="N25" s="273">
        <v>1092</v>
      </c>
      <c r="O25" s="284"/>
      <c r="P25" s="284"/>
    </row>
    <row r="26" spans="2:18" s="134" customFormat="1" ht="17.25" customHeight="1">
      <c r="B26" s="279">
        <v>16</v>
      </c>
      <c r="C26" s="273">
        <f t="shared" si="3"/>
        <v>942</v>
      </c>
      <c r="D26" s="273">
        <v>496</v>
      </c>
      <c r="E26" s="273">
        <v>446</v>
      </c>
      <c r="F26" s="274">
        <v>46</v>
      </c>
      <c r="G26" s="273">
        <f t="shared" si="15"/>
        <v>1461</v>
      </c>
      <c r="H26" s="273">
        <v>759</v>
      </c>
      <c r="I26" s="275">
        <v>702</v>
      </c>
      <c r="J26" s="276"/>
      <c r="K26" s="277">
        <v>76</v>
      </c>
      <c r="L26" s="273">
        <f t="shared" si="16"/>
        <v>1987</v>
      </c>
      <c r="M26" s="273">
        <v>875</v>
      </c>
      <c r="N26" s="273">
        <v>1112</v>
      </c>
      <c r="O26" s="139" t="s">
        <v>100</v>
      </c>
      <c r="P26" s="140">
        <f>Q26+R26</f>
        <v>116367</v>
      </c>
      <c r="Q26" s="141">
        <f>D6+D12+D18+D24+D30+D36+H6+H12+H18+H24+H30+H36+M6+M12+M18+M24+M30+M36+Q6+Q12+Q18+Q24</f>
        <v>57208</v>
      </c>
      <c r="R26" s="141">
        <f>E6+E12+E18+E24+E30+E36+I6+I12+I18+I24+I30+I36+N6+N12+N18+N24+N30+N36+R6+R12+R18+R24</f>
        <v>59159</v>
      </c>
    </row>
    <row r="27" spans="2:18" s="134" customFormat="1" ht="17.25" customHeight="1">
      <c r="B27" s="279">
        <v>17</v>
      </c>
      <c r="C27" s="273">
        <f t="shared" si="3"/>
        <v>996</v>
      </c>
      <c r="D27" s="273">
        <v>490</v>
      </c>
      <c r="E27" s="273">
        <v>506</v>
      </c>
      <c r="F27" s="274">
        <v>47</v>
      </c>
      <c r="G27" s="273">
        <f t="shared" si="15"/>
        <v>1561</v>
      </c>
      <c r="H27" s="273">
        <v>815</v>
      </c>
      <c r="I27" s="275">
        <v>746</v>
      </c>
      <c r="J27" s="276"/>
      <c r="K27" s="277">
        <v>77</v>
      </c>
      <c r="L27" s="273">
        <f t="shared" si="16"/>
        <v>1878</v>
      </c>
      <c r="M27" s="273">
        <v>828</v>
      </c>
      <c r="N27" s="273">
        <v>1050</v>
      </c>
      <c r="O27" s="285"/>
      <c r="P27" s="286"/>
      <c r="Q27" s="287"/>
      <c r="R27" s="287"/>
    </row>
    <row r="28" spans="2:18" s="134" customFormat="1" ht="17.25" customHeight="1">
      <c r="B28" s="279">
        <v>18</v>
      </c>
      <c r="C28" s="273">
        <f t="shared" si="3"/>
        <v>1002</v>
      </c>
      <c r="D28" s="273">
        <v>514</v>
      </c>
      <c r="E28" s="273">
        <v>488</v>
      </c>
      <c r="F28" s="274">
        <v>48</v>
      </c>
      <c r="G28" s="273">
        <f t="shared" si="15"/>
        <v>1708</v>
      </c>
      <c r="H28" s="273">
        <v>847</v>
      </c>
      <c r="I28" s="275">
        <v>861</v>
      </c>
      <c r="J28" s="276"/>
      <c r="K28" s="277">
        <v>78</v>
      </c>
      <c r="L28" s="273">
        <f t="shared" si="16"/>
        <v>1129</v>
      </c>
      <c r="M28" s="276">
        <v>482</v>
      </c>
      <c r="N28" s="276">
        <v>647</v>
      </c>
      <c r="O28" s="405" t="s">
        <v>434</v>
      </c>
      <c r="P28" s="123">
        <f>Q28+R28</f>
        <v>10536</v>
      </c>
      <c r="Q28" s="124">
        <f>D6+D12+D18</f>
        <v>5407</v>
      </c>
      <c r="R28" s="124">
        <f>E6+E12+E18</f>
        <v>5129</v>
      </c>
    </row>
    <row r="29" spans="2:18" s="134" customFormat="1" ht="17.25" customHeight="1">
      <c r="B29" s="279">
        <v>19</v>
      </c>
      <c r="C29" s="273">
        <f t="shared" si="3"/>
        <v>1039</v>
      </c>
      <c r="D29" s="273">
        <v>540</v>
      </c>
      <c r="E29" s="273">
        <v>499</v>
      </c>
      <c r="F29" s="274">
        <v>49</v>
      </c>
      <c r="G29" s="273">
        <f t="shared" si="15"/>
        <v>1906</v>
      </c>
      <c r="H29" s="273">
        <v>1002</v>
      </c>
      <c r="I29" s="275">
        <v>904</v>
      </c>
      <c r="J29" s="276"/>
      <c r="K29" s="279">
        <v>79</v>
      </c>
      <c r="L29" s="273">
        <f t="shared" si="16"/>
        <v>1237</v>
      </c>
      <c r="M29" s="134">
        <v>510</v>
      </c>
      <c r="N29" s="134">
        <v>727</v>
      </c>
      <c r="O29" s="406"/>
      <c r="P29" s="288">
        <f>P28/P26</f>
        <v>9.0541132795380133E-2</v>
      </c>
      <c r="Q29" s="289">
        <f>Q28/Q26</f>
        <v>9.4514753181373229E-2</v>
      </c>
      <c r="R29" s="289">
        <f>R28/R26</f>
        <v>8.6698558123024391E-2</v>
      </c>
    </row>
    <row r="30" spans="2:18" s="134" customFormat="1" ht="17.25" customHeight="1">
      <c r="B30" s="135" t="s">
        <v>360</v>
      </c>
      <c r="C30" s="136">
        <f t="shared" si="4"/>
        <v>6409</v>
      </c>
      <c r="D30" s="136">
        <f>D31+D32+D33+D34+D35</f>
        <v>3372</v>
      </c>
      <c r="E30" s="136">
        <f>E31+E32+E33+E34+E35</f>
        <v>3037</v>
      </c>
      <c r="F30" s="137" t="s">
        <v>109</v>
      </c>
      <c r="G30" s="136">
        <f t="shared" si="5"/>
        <v>11038</v>
      </c>
      <c r="H30" s="136">
        <f>H31+H32+H33+H34+H35</f>
        <v>5623</v>
      </c>
      <c r="I30" s="142">
        <f>I31+I32+I33+I34+I35</f>
        <v>5415</v>
      </c>
      <c r="J30" s="145"/>
      <c r="K30" s="144" t="s">
        <v>101</v>
      </c>
      <c r="L30" s="136">
        <f t="shared" si="6"/>
        <v>7236</v>
      </c>
      <c r="M30" s="143">
        <f>M31+M32+M33+M34+M35</f>
        <v>2840</v>
      </c>
      <c r="N30" s="143">
        <f>N31+N32+N33+N34+N35</f>
        <v>4396</v>
      </c>
      <c r="O30" s="405" t="s">
        <v>361</v>
      </c>
      <c r="P30" s="123">
        <f>Q30+R30</f>
        <v>71567</v>
      </c>
      <c r="Q30" s="124">
        <f>D24+D30+D36+H6+H12+H18+H24+H30+H36+M6</f>
        <v>37115</v>
      </c>
      <c r="R30" s="124">
        <f>E24+E30+E36+I6+I12+I18+I24+I30+I36+N6</f>
        <v>34452</v>
      </c>
    </row>
    <row r="31" spans="2:18" s="134" customFormat="1" ht="17.25" customHeight="1">
      <c r="B31" s="279">
        <v>20</v>
      </c>
      <c r="C31" s="273">
        <f t="shared" si="3"/>
        <v>1178</v>
      </c>
      <c r="D31" s="273">
        <v>606</v>
      </c>
      <c r="E31" s="273">
        <v>572</v>
      </c>
      <c r="F31" s="274">
        <v>50</v>
      </c>
      <c r="G31" s="273">
        <f t="shared" ref="G31:G35" si="17">+H31+I31</f>
        <v>2049</v>
      </c>
      <c r="H31" s="276">
        <v>1049</v>
      </c>
      <c r="I31" s="275">
        <v>1000</v>
      </c>
      <c r="J31" s="276"/>
      <c r="K31" s="277">
        <v>80</v>
      </c>
      <c r="L31" s="273">
        <f t="shared" ref="L31:L35" si="18">+M31+N31</f>
        <v>1512</v>
      </c>
      <c r="M31" s="134">
        <v>627</v>
      </c>
      <c r="N31" s="134">
        <v>885</v>
      </c>
      <c r="O31" s="406"/>
      <c r="P31" s="288">
        <f>P30/P26</f>
        <v>0.6150111285845643</v>
      </c>
      <c r="Q31" s="289">
        <f>Q30/Q26</f>
        <v>0.64877289889525935</v>
      </c>
      <c r="R31" s="289">
        <f>R30/R26</f>
        <v>0.58236278503693439</v>
      </c>
    </row>
    <row r="32" spans="2:18" s="134" customFormat="1" ht="17.25" customHeight="1">
      <c r="B32" s="279">
        <v>21</v>
      </c>
      <c r="C32" s="273">
        <f t="shared" si="3"/>
        <v>1228</v>
      </c>
      <c r="D32" s="273">
        <v>673</v>
      </c>
      <c r="E32" s="273">
        <v>555</v>
      </c>
      <c r="F32" s="274">
        <v>51</v>
      </c>
      <c r="G32" s="273">
        <f t="shared" si="17"/>
        <v>2265</v>
      </c>
      <c r="H32" s="276">
        <v>1117</v>
      </c>
      <c r="I32" s="275">
        <v>1148</v>
      </c>
      <c r="J32" s="276"/>
      <c r="K32" s="277">
        <v>81</v>
      </c>
      <c r="L32" s="273">
        <f t="shared" si="18"/>
        <v>1484</v>
      </c>
      <c r="M32" s="134">
        <v>592</v>
      </c>
      <c r="N32" s="134">
        <v>892</v>
      </c>
      <c r="O32" s="405" t="s">
        <v>350</v>
      </c>
      <c r="P32" s="123">
        <f>Q32+R32</f>
        <v>34264</v>
      </c>
      <c r="Q32" s="125">
        <f>M12+M18+M24+M30+M36+Q6+Q12+Q18+Q24</f>
        <v>14686</v>
      </c>
      <c r="R32" s="125">
        <f>N12+N18+N24+N30+N36+R6+R12+R18+R24</f>
        <v>19578</v>
      </c>
    </row>
    <row r="33" spans="1:22" s="134" customFormat="1" ht="17.25" customHeight="1">
      <c r="B33" s="279">
        <v>22</v>
      </c>
      <c r="C33" s="273">
        <f t="shared" si="3"/>
        <v>1256</v>
      </c>
      <c r="D33" s="273">
        <v>651</v>
      </c>
      <c r="E33" s="273">
        <v>605</v>
      </c>
      <c r="F33" s="290">
        <v>52</v>
      </c>
      <c r="G33" s="273">
        <f t="shared" si="17"/>
        <v>2281</v>
      </c>
      <c r="H33" s="134">
        <v>1180</v>
      </c>
      <c r="I33" s="291">
        <v>1101</v>
      </c>
      <c r="J33" s="292"/>
      <c r="K33" s="277">
        <v>82</v>
      </c>
      <c r="L33" s="273">
        <f t="shared" si="18"/>
        <v>1528</v>
      </c>
      <c r="M33" s="273">
        <v>591</v>
      </c>
      <c r="N33" s="273">
        <v>937</v>
      </c>
      <c r="O33" s="406"/>
      <c r="P33" s="288">
        <f>P32/P26</f>
        <v>0.29444773862005552</v>
      </c>
      <c r="Q33" s="289">
        <f>Q32/Q26</f>
        <v>0.25671234792336733</v>
      </c>
      <c r="R33" s="289">
        <f>R32/R26</f>
        <v>0.33093865684004126</v>
      </c>
    </row>
    <row r="34" spans="1:22" s="134" customFormat="1" ht="17.25" customHeight="1">
      <c r="B34" s="279">
        <v>23</v>
      </c>
      <c r="C34" s="273">
        <f t="shared" si="3"/>
        <v>1303</v>
      </c>
      <c r="D34" s="273">
        <v>688</v>
      </c>
      <c r="E34" s="273">
        <v>615</v>
      </c>
      <c r="F34" s="274">
        <v>53</v>
      </c>
      <c r="G34" s="273">
        <f t="shared" si="17"/>
        <v>2286</v>
      </c>
      <c r="H34" s="134">
        <v>1176</v>
      </c>
      <c r="I34" s="291">
        <v>1110</v>
      </c>
      <c r="J34" s="292"/>
      <c r="K34" s="277">
        <v>83</v>
      </c>
      <c r="L34" s="273">
        <f t="shared" si="18"/>
        <v>1498</v>
      </c>
      <c r="M34" s="273">
        <v>583</v>
      </c>
      <c r="N34" s="273">
        <v>915</v>
      </c>
      <c r="O34" s="409" t="s">
        <v>382</v>
      </c>
      <c r="P34" s="126">
        <f>Q34+R34</f>
        <v>21343</v>
      </c>
      <c r="Q34" s="127">
        <f>M24+M30+M36+Q6+Q12+Q18+Q24</f>
        <v>8413</v>
      </c>
      <c r="R34" s="127">
        <f>N24+N30+N36+R6+R12+R18+R24</f>
        <v>12930</v>
      </c>
      <c r="V34" s="292"/>
    </row>
    <row r="35" spans="1:22" s="134" customFormat="1" ht="17.25" customHeight="1">
      <c r="B35" s="279">
        <v>24</v>
      </c>
      <c r="C35" s="273">
        <f t="shared" si="3"/>
        <v>1444</v>
      </c>
      <c r="D35" s="273">
        <v>754</v>
      </c>
      <c r="E35" s="273">
        <v>690</v>
      </c>
      <c r="F35" s="274">
        <v>54</v>
      </c>
      <c r="G35" s="273">
        <f t="shared" si="17"/>
        <v>2157</v>
      </c>
      <c r="H35" s="134">
        <v>1101</v>
      </c>
      <c r="I35" s="291">
        <v>1056</v>
      </c>
      <c r="J35" s="292"/>
      <c r="K35" s="277">
        <v>84</v>
      </c>
      <c r="L35" s="273">
        <f t="shared" si="18"/>
        <v>1214</v>
      </c>
      <c r="M35" s="273">
        <v>447</v>
      </c>
      <c r="N35" s="273">
        <v>767</v>
      </c>
      <c r="O35" s="406"/>
      <c r="P35" s="293">
        <f>P34/P26</f>
        <v>0.18341110452275988</v>
      </c>
      <c r="Q35" s="294">
        <f>Q34/Q26</f>
        <v>0.14705985176898337</v>
      </c>
      <c r="R35" s="294">
        <f>R34/R26</f>
        <v>0.21856353217600027</v>
      </c>
      <c r="V35" s="292"/>
    </row>
    <row r="36" spans="1:22" s="134" customFormat="1" ht="17.25" customHeight="1">
      <c r="A36" s="292"/>
      <c r="B36" s="144" t="s">
        <v>110</v>
      </c>
      <c r="C36" s="145">
        <f t="shared" si="4"/>
        <v>7141</v>
      </c>
      <c r="D36" s="136">
        <f>D37+D38+D39+D40+D41</f>
        <v>3739</v>
      </c>
      <c r="E36" s="136">
        <f>E37+E38+E39+E40+E41</f>
        <v>3402</v>
      </c>
      <c r="F36" s="137" t="s">
        <v>102</v>
      </c>
      <c r="G36" s="136">
        <f t="shared" si="5"/>
        <v>9510</v>
      </c>
      <c r="H36" s="143">
        <f>H37+H38+H39+H40+H41</f>
        <v>4894</v>
      </c>
      <c r="I36" s="147">
        <f>I37+I38+I39+I40+I41</f>
        <v>4616</v>
      </c>
      <c r="J36" s="148"/>
      <c r="K36" s="144" t="s">
        <v>104</v>
      </c>
      <c r="L36" s="136">
        <f t="shared" si="6"/>
        <v>4055</v>
      </c>
      <c r="M36" s="136">
        <f>M37+M38+M39+M40+M41</f>
        <v>1480</v>
      </c>
      <c r="N36" s="136">
        <f>N37+N38+N39+N40+N41</f>
        <v>2575</v>
      </c>
      <c r="O36" s="295"/>
      <c r="P36" s="295"/>
      <c r="Q36" s="296"/>
      <c r="R36" s="296"/>
    </row>
    <row r="37" spans="1:22" s="134" customFormat="1" ht="17.25" customHeight="1">
      <c r="A37" s="146"/>
      <c r="B37" s="277">
        <v>25</v>
      </c>
      <c r="C37" s="273">
        <f t="shared" si="3"/>
        <v>1520</v>
      </c>
      <c r="D37" s="273">
        <v>797</v>
      </c>
      <c r="E37" s="273">
        <v>723</v>
      </c>
      <c r="F37" s="274">
        <v>55</v>
      </c>
      <c r="G37" s="273">
        <f t="shared" ref="G37:G40" si="19">+H37+I37</f>
        <v>2121</v>
      </c>
      <c r="H37" s="134">
        <v>1098</v>
      </c>
      <c r="I37" s="291">
        <v>1023</v>
      </c>
      <c r="J37" s="292"/>
      <c r="K37" s="277">
        <v>85</v>
      </c>
      <c r="L37" s="273">
        <f t="shared" ref="L37:L40" si="20">+M37+N37</f>
        <v>951</v>
      </c>
      <c r="M37" s="273">
        <v>356</v>
      </c>
      <c r="N37" s="273">
        <v>595</v>
      </c>
      <c r="O37" s="405" t="s">
        <v>435</v>
      </c>
      <c r="P37" s="123">
        <f>Q37+R37</f>
        <v>15355</v>
      </c>
      <c r="Q37" s="124">
        <f>D6+D12+D18+D24</f>
        <v>7871</v>
      </c>
      <c r="R37" s="124">
        <f>E6+E12+E18+E24</f>
        <v>7484</v>
      </c>
    </row>
    <row r="38" spans="1:22" s="131" customFormat="1" ht="17.25" customHeight="1">
      <c r="A38" s="146"/>
      <c r="B38" s="277">
        <v>26</v>
      </c>
      <c r="C38" s="273">
        <f t="shared" si="3"/>
        <v>1445</v>
      </c>
      <c r="D38" s="273">
        <v>771</v>
      </c>
      <c r="E38" s="273">
        <v>674</v>
      </c>
      <c r="F38" s="274">
        <v>56</v>
      </c>
      <c r="G38" s="273">
        <f t="shared" si="19"/>
        <v>2032</v>
      </c>
      <c r="H38" s="273">
        <v>1029</v>
      </c>
      <c r="I38" s="275">
        <v>1003</v>
      </c>
      <c r="J38" s="276"/>
      <c r="K38" s="277">
        <v>86</v>
      </c>
      <c r="L38" s="273">
        <f t="shared" si="20"/>
        <v>901</v>
      </c>
      <c r="M38" s="273">
        <v>328</v>
      </c>
      <c r="N38" s="273">
        <v>573</v>
      </c>
      <c r="O38" s="406"/>
      <c r="P38" s="288">
        <f>P37/P26</f>
        <v>0.13195321697732174</v>
      </c>
      <c r="Q38" s="289">
        <f>Q37/Q26</f>
        <v>0.13758565235631381</v>
      </c>
      <c r="R38" s="289">
        <f>R37/R26</f>
        <v>0.126506533240927</v>
      </c>
    </row>
    <row r="39" spans="1:22" s="131" customFormat="1" ht="17.25" customHeight="1">
      <c r="A39" s="146"/>
      <c r="B39" s="277">
        <v>27</v>
      </c>
      <c r="C39" s="273">
        <f t="shared" si="3"/>
        <v>1414</v>
      </c>
      <c r="D39" s="273">
        <v>716</v>
      </c>
      <c r="E39" s="273">
        <v>698</v>
      </c>
      <c r="F39" s="274">
        <v>57</v>
      </c>
      <c r="G39" s="273">
        <f t="shared" si="19"/>
        <v>1964</v>
      </c>
      <c r="H39" s="273">
        <v>1045</v>
      </c>
      <c r="I39" s="275">
        <v>919</v>
      </c>
      <c r="J39" s="276"/>
      <c r="K39" s="277">
        <v>87</v>
      </c>
      <c r="L39" s="273">
        <f t="shared" si="20"/>
        <v>815</v>
      </c>
      <c r="M39" s="273">
        <v>290</v>
      </c>
      <c r="N39" s="273">
        <v>525</v>
      </c>
      <c r="O39" s="405" t="s">
        <v>362</v>
      </c>
      <c r="P39" s="123">
        <f>Q39+R39</f>
        <v>101012</v>
      </c>
      <c r="Q39" s="124">
        <f>D30+D36+H6+H12+H18+H24+H30+H36+M6+M12+M18+M24+M30+M36+Q6+Q12+Q18+Q24</f>
        <v>49337</v>
      </c>
      <c r="R39" s="124">
        <f>E30+E36+I6+I12+I18+I24+I30+I36+N6+N12+N18+N24+N30+N36+R6+R12+R18+R24</f>
        <v>51675</v>
      </c>
    </row>
    <row r="40" spans="1:22" s="131" customFormat="1" ht="17.25" customHeight="1">
      <c r="A40" s="146"/>
      <c r="B40" s="277">
        <v>28</v>
      </c>
      <c r="C40" s="273">
        <f t="shared" si="3"/>
        <v>1420</v>
      </c>
      <c r="D40" s="273">
        <v>763</v>
      </c>
      <c r="E40" s="273">
        <v>657</v>
      </c>
      <c r="F40" s="274">
        <v>58</v>
      </c>
      <c r="G40" s="273">
        <f t="shared" si="19"/>
        <v>1521</v>
      </c>
      <c r="H40" s="273">
        <v>766</v>
      </c>
      <c r="I40" s="275">
        <v>755</v>
      </c>
      <c r="J40" s="276"/>
      <c r="K40" s="277">
        <v>88</v>
      </c>
      <c r="L40" s="273">
        <f t="shared" si="20"/>
        <v>773</v>
      </c>
      <c r="M40" s="273">
        <v>282</v>
      </c>
      <c r="N40" s="273">
        <v>491</v>
      </c>
      <c r="O40" s="406"/>
      <c r="P40" s="288">
        <f>P39/P26</f>
        <v>0.86804678302267824</v>
      </c>
      <c r="Q40" s="289">
        <f>Q39/Q26</f>
        <v>0.86241434764368619</v>
      </c>
      <c r="R40" s="289">
        <f>R39/R26</f>
        <v>0.87349346675907302</v>
      </c>
    </row>
    <row r="41" spans="1:22" s="131" customFormat="1" ht="17.25" customHeight="1" thickBot="1">
      <c r="A41" s="130"/>
      <c r="B41" s="297">
        <v>29</v>
      </c>
      <c r="C41" s="298">
        <f>+D41+E41</f>
        <v>1342</v>
      </c>
      <c r="D41" s="298">
        <v>692</v>
      </c>
      <c r="E41" s="298">
        <v>650</v>
      </c>
      <c r="F41" s="299">
        <v>59</v>
      </c>
      <c r="G41" s="298">
        <f>+H41+I41</f>
        <v>1872</v>
      </c>
      <c r="H41" s="298">
        <v>956</v>
      </c>
      <c r="I41" s="300">
        <v>916</v>
      </c>
      <c r="J41" s="298"/>
      <c r="K41" s="297">
        <v>89</v>
      </c>
      <c r="L41" s="298">
        <f>+M41+N41</f>
        <v>615</v>
      </c>
      <c r="M41" s="298">
        <v>224</v>
      </c>
      <c r="N41" s="298">
        <v>391</v>
      </c>
      <c r="O41" s="128"/>
      <c r="P41" s="128"/>
      <c r="Q41" s="129"/>
      <c r="R41" s="129"/>
    </row>
    <row r="42" spans="1:22" s="131" customFormat="1" ht="17.25" customHeight="1"/>
    <row r="43" spans="1:22" ht="18" customHeight="1">
      <c r="B43" s="226" t="s">
        <v>422</v>
      </c>
      <c r="H43" s="20"/>
      <c r="I43" s="20"/>
      <c r="J43" s="20"/>
      <c r="K43" s="20"/>
      <c r="L43" s="20"/>
      <c r="M43" s="20"/>
      <c r="N43" s="20"/>
      <c r="O43" s="20"/>
      <c r="P43" s="20"/>
      <c r="Q43" s="47"/>
      <c r="R43" s="48"/>
      <c r="S43" s="48"/>
    </row>
    <row r="44" spans="1:22" ht="18" customHeight="1">
      <c r="H44" s="20"/>
      <c r="I44" s="20"/>
      <c r="J44" s="20"/>
      <c r="K44" s="20"/>
      <c r="L44" s="20"/>
      <c r="M44" s="20"/>
      <c r="N44" s="20"/>
      <c r="O44" s="20"/>
      <c r="P44" s="20"/>
      <c r="Q44" s="47"/>
      <c r="R44" s="48"/>
      <c r="S44" s="48"/>
    </row>
    <row r="45" spans="1:22" ht="18" customHeight="1">
      <c r="G45" s="301"/>
      <c r="H45" s="20"/>
      <c r="I45" s="20"/>
      <c r="J45" s="20"/>
      <c r="K45" s="20"/>
      <c r="L45" s="20"/>
      <c r="M45" s="20"/>
      <c r="N45" s="20"/>
      <c r="O45" s="20"/>
      <c r="P45" s="20"/>
      <c r="Q45" s="47"/>
      <c r="R45" s="48"/>
      <c r="S45" s="48"/>
    </row>
    <row r="46" spans="1:22" ht="18" customHeight="1"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</row>
  </sheetData>
  <mergeCells count="7">
    <mergeCell ref="O37:O38"/>
    <mergeCell ref="O39:O40"/>
    <mergeCell ref="A5:B5"/>
    <mergeCell ref="O28:O29"/>
    <mergeCell ref="O30:O31"/>
    <mergeCell ref="O32:O33"/>
    <mergeCell ref="O34:O35"/>
  </mergeCells>
  <phoneticPr fontId="4"/>
  <pageMargins left="0.70866141732283472" right="0.70866141732283472" top="0.74803149606299213" bottom="0.74803149606299213" header="0.51181102362204722" footer="0.31496062992125984"/>
  <pageSetup paperSize="9" firstPageNumber="16" orientation="portrait" useFirstPageNumber="1" r:id="rId1"/>
  <headerFooter differentOddEven="1">
    <oddHeader>&amp;L〔２〕人　　口</oddHeader>
    <oddFooter>&amp;C&amp;P</oddFooter>
    <evenHeader>&amp;R〔２〕人　　口</evenHeader>
    <evenFooter>&amp;C&amp;P</evenFooter>
  </headerFooter>
  <colBreaks count="1" manualBreakCount="1">
    <brk id="9" max="4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84"/>
  <sheetViews>
    <sheetView view="pageBreakPreview" zoomScale="115" zoomScaleNormal="100" zoomScaleSheetLayoutView="115" workbookViewId="0">
      <selection activeCell="I10" sqref="I10"/>
    </sheetView>
  </sheetViews>
  <sheetFormatPr defaultColWidth="9" defaultRowHeight="12"/>
  <cols>
    <col min="1" max="1" width="2.26953125" style="1" customWidth="1"/>
    <col min="2" max="2" width="13.6328125" style="1" customWidth="1"/>
    <col min="3" max="3" width="7.7265625" style="1" customWidth="1"/>
    <col min="4" max="4" width="8" style="1" customWidth="1"/>
    <col min="5" max="12" width="7" style="1" customWidth="1"/>
    <col min="13" max="13" width="6.6328125" style="1" customWidth="1"/>
    <col min="14" max="14" width="7.26953125" style="1" customWidth="1"/>
    <col min="15" max="25" width="6.6328125" style="1" customWidth="1"/>
    <col min="26" max="26" width="6.6328125" style="59" customWidth="1"/>
    <col min="27" max="28" width="9" style="1"/>
    <col min="29" max="29" width="7.36328125" style="1" customWidth="1"/>
    <col min="30" max="16384" width="9" style="1"/>
  </cols>
  <sheetData>
    <row r="1" spans="1:27" ht="18.75" customHeight="1">
      <c r="A1" s="412" t="s">
        <v>431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</row>
    <row r="2" spans="1:27" ht="7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7" ht="12" customHeight="1">
      <c r="B3" s="2"/>
      <c r="C3" s="2"/>
      <c r="D3" s="2"/>
      <c r="E3" s="2"/>
      <c r="F3" s="2"/>
      <c r="G3" s="2"/>
      <c r="H3" s="2"/>
      <c r="I3" s="2"/>
      <c r="J3" s="2"/>
      <c r="L3" s="52" t="s">
        <v>501</v>
      </c>
      <c r="M3" s="2" t="s">
        <v>137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7" ht="7.5" customHeight="1" thickBo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AA4" s="4"/>
    </row>
    <row r="5" spans="1:27" ht="15.75" customHeight="1">
      <c r="A5" s="410" t="s">
        <v>0</v>
      </c>
      <c r="B5" s="411"/>
      <c r="C5" s="53" t="s">
        <v>1</v>
      </c>
      <c r="D5" s="53" t="s">
        <v>2</v>
      </c>
      <c r="E5" s="54" t="s">
        <v>436</v>
      </c>
      <c r="F5" s="54" t="s">
        <v>437</v>
      </c>
      <c r="G5" s="54" t="s">
        <v>3</v>
      </c>
      <c r="H5" s="54" t="s">
        <v>136</v>
      </c>
      <c r="I5" s="54" t="s">
        <v>4</v>
      </c>
      <c r="J5" s="54" t="s">
        <v>5</v>
      </c>
      <c r="K5" s="54" t="s">
        <v>6</v>
      </c>
      <c r="L5" s="54" t="s">
        <v>7</v>
      </c>
      <c r="M5" s="54" t="s">
        <v>8</v>
      </c>
      <c r="N5" s="54" t="s">
        <v>9</v>
      </c>
      <c r="O5" s="54" t="s">
        <v>10</v>
      </c>
      <c r="P5" s="54" t="s">
        <v>11</v>
      </c>
      <c r="Q5" s="54" t="s">
        <v>12</v>
      </c>
      <c r="R5" s="54" t="s">
        <v>13</v>
      </c>
      <c r="S5" s="54" t="s">
        <v>14</v>
      </c>
      <c r="T5" s="55" t="s">
        <v>157</v>
      </c>
      <c r="U5" s="55" t="s">
        <v>158</v>
      </c>
      <c r="V5" s="55" t="s">
        <v>159</v>
      </c>
      <c r="W5" s="55" t="s">
        <v>160</v>
      </c>
      <c r="X5" s="55" t="s">
        <v>161</v>
      </c>
      <c r="Y5" s="55" t="s">
        <v>162</v>
      </c>
      <c r="Z5" s="61" t="s">
        <v>0</v>
      </c>
      <c r="AA5" s="4"/>
    </row>
    <row r="6" spans="1:27" ht="15.75" customHeight="1">
      <c r="A6" s="413" t="s">
        <v>364</v>
      </c>
      <c r="B6" s="414"/>
      <c r="C6" s="250">
        <f>SUM(C8:C180)</f>
        <v>64322</v>
      </c>
      <c r="D6" s="251">
        <f t="shared" ref="D6:Y6" si="0">+D8+D10+D12+D14+D16+D18+D20+D22+D24+D26+D28+D30+D32+D34+D36+D38+D42+D44+D46+D48+D50+D52+D55+D57+D59+D61+D63+D65+D67+D69+D71+D73+D75+D77+D79+D81+D83+D85+D87+D89+D91+D93+D95+D97+D99+D101+D104+D106+D112+D116+D120+D114+D118+D122+D124+D126+D128+D130+D132+D134+D136+D138+D140+D142+D144+D146+D148+D150+D153+D155+D157+D159+D161+D163+D165+D167+D169+D171+D173+D175+D177+D179+D40+D108+D110</f>
        <v>112314</v>
      </c>
      <c r="E6" s="251">
        <f t="shared" si="0"/>
        <v>3034</v>
      </c>
      <c r="F6" s="251">
        <f t="shared" si="0"/>
        <v>3282</v>
      </c>
      <c r="G6" s="251">
        <f t="shared" si="0"/>
        <v>3911</v>
      </c>
      <c r="H6" s="251">
        <f t="shared" si="0"/>
        <v>4699</v>
      </c>
      <c r="I6" s="251">
        <f t="shared" si="0"/>
        <v>5792</v>
      </c>
      <c r="J6" s="251">
        <f t="shared" si="0"/>
        <v>6524</v>
      </c>
      <c r="K6" s="251">
        <f t="shared" si="0"/>
        <v>5597</v>
      </c>
      <c r="L6" s="251">
        <f t="shared" si="0"/>
        <v>5248</v>
      </c>
      <c r="M6" s="251">
        <f t="shared" si="0"/>
        <v>5765</v>
      </c>
      <c r="N6" s="251">
        <f t="shared" si="0"/>
        <v>7729</v>
      </c>
      <c r="O6" s="251">
        <f t="shared" si="0"/>
        <v>10781</v>
      </c>
      <c r="P6" s="251">
        <f t="shared" si="0"/>
        <v>9319</v>
      </c>
      <c r="Q6" s="251">
        <f t="shared" si="0"/>
        <v>6844</v>
      </c>
      <c r="R6" s="251">
        <f t="shared" si="0"/>
        <v>5516</v>
      </c>
      <c r="S6" s="251">
        <f t="shared" si="0"/>
        <v>7152</v>
      </c>
      <c r="T6" s="251">
        <f t="shared" si="0"/>
        <v>8097</v>
      </c>
      <c r="U6" s="251">
        <f t="shared" si="0"/>
        <v>7162</v>
      </c>
      <c r="V6" s="251">
        <f t="shared" si="0"/>
        <v>4021</v>
      </c>
      <c r="W6" s="251">
        <f t="shared" si="0"/>
        <v>1494</v>
      </c>
      <c r="X6" s="251">
        <f t="shared" si="0"/>
        <v>310</v>
      </c>
      <c r="Y6" s="251">
        <f t="shared" si="0"/>
        <v>37</v>
      </c>
      <c r="Z6" s="62" t="s">
        <v>15</v>
      </c>
      <c r="AA6" s="4"/>
    </row>
    <row r="7" spans="1:27" s="31" customFormat="1" ht="15.75" customHeight="1">
      <c r="A7" s="49"/>
      <c r="B7" s="50"/>
      <c r="C7" s="252"/>
      <c r="D7" s="253">
        <f t="shared" ref="D7:Y7" si="1">+D9+D11+D13+D15+D17+D19+D21+D23+D25+D27+D29+D31+D33+D35+D37+D39+D41+D43+D45+D47+D49+D51+D53+D56+D58+D60+D62+D64+D66+D68+D70+D72+D74+D76+D78+D80+D82+D84+D86+D88+D90+D92+D94+D96+D98+D100+D102+D105+D107+D109+D111+D113+D115+D117+D119+D121+D123+D125+D127+D129+D131+D133+D135+D137+D139+D141+D143+D145+D147+D149+D151+D154+D156+D158+D160+D162+D164+D166+D168+D170+D172+D174+D176+D178+D180</f>
        <v>4053</v>
      </c>
      <c r="E7" s="253">
        <f t="shared" si="1"/>
        <v>112</v>
      </c>
      <c r="F7" s="253">
        <f t="shared" si="1"/>
        <v>104</v>
      </c>
      <c r="G7" s="253">
        <f t="shared" si="1"/>
        <v>93</v>
      </c>
      <c r="H7" s="253">
        <f t="shared" si="1"/>
        <v>120</v>
      </c>
      <c r="I7" s="253">
        <f t="shared" si="1"/>
        <v>617</v>
      </c>
      <c r="J7" s="253">
        <f t="shared" si="1"/>
        <v>617</v>
      </c>
      <c r="K7" s="253">
        <f t="shared" si="1"/>
        <v>486</v>
      </c>
      <c r="L7" s="253">
        <f t="shared" si="1"/>
        <v>326</v>
      </c>
      <c r="M7" s="253">
        <f t="shared" si="1"/>
        <v>266</v>
      </c>
      <c r="N7" s="253">
        <f t="shared" si="1"/>
        <v>235</v>
      </c>
      <c r="O7" s="253">
        <f t="shared" si="1"/>
        <v>257</v>
      </c>
      <c r="P7" s="253">
        <f t="shared" si="1"/>
        <v>191</v>
      </c>
      <c r="Q7" s="253">
        <f t="shared" si="1"/>
        <v>154</v>
      </c>
      <c r="R7" s="253">
        <f t="shared" si="1"/>
        <v>127</v>
      </c>
      <c r="S7" s="253">
        <f t="shared" si="1"/>
        <v>126</v>
      </c>
      <c r="T7" s="253">
        <f t="shared" si="1"/>
        <v>101</v>
      </c>
      <c r="U7" s="253">
        <f t="shared" si="1"/>
        <v>74</v>
      </c>
      <c r="V7" s="253">
        <f t="shared" si="1"/>
        <v>34</v>
      </c>
      <c r="W7" s="253">
        <f t="shared" si="1"/>
        <v>9</v>
      </c>
      <c r="X7" s="253">
        <f t="shared" si="1"/>
        <v>4</v>
      </c>
      <c r="Y7" s="253">
        <f t="shared" si="1"/>
        <v>0</v>
      </c>
      <c r="Z7" s="63"/>
      <c r="AA7" s="33"/>
    </row>
    <row r="8" spans="1:27" ht="15.75" customHeight="1">
      <c r="B8" s="3" t="s">
        <v>215</v>
      </c>
      <c r="C8" s="181">
        <v>705</v>
      </c>
      <c r="D8" s="182">
        <f t="shared" ref="D8:D39" si="2">SUM(E8:Y8)</f>
        <v>1110</v>
      </c>
      <c r="E8" s="182">
        <v>37</v>
      </c>
      <c r="F8" s="182">
        <v>30</v>
      </c>
      <c r="G8" s="182">
        <v>21</v>
      </c>
      <c r="H8" s="182">
        <v>15</v>
      </c>
      <c r="I8" s="182">
        <v>53</v>
      </c>
      <c r="J8" s="182">
        <v>73</v>
      </c>
      <c r="K8" s="182">
        <v>79</v>
      </c>
      <c r="L8" s="182">
        <v>66</v>
      </c>
      <c r="M8" s="182">
        <v>42</v>
      </c>
      <c r="N8" s="182">
        <v>65</v>
      </c>
      <c r="O8" s="182">
        <v>84</v>
      </c>
      <c r="P8" s="182">
        <v>95</v>
      </c>
      <c r="Q8" s="182">
        <v>80</v>
      </c>
      <c r="R8" s="182">
        <v>62</v>
      </c>
      <c r="S8" s="182">
        <v>61</v>
      </c>
      <c r="T8" s="182">
        <v>80</v>
      </c>
      <c r="U8" s="182">
        <v>77</v>
      </c>
      <c r="V8" s="182">
        <v>65</v>
      </c>
      <c r="W8" s="182">
        <v>22</v>
      </c>
      <c r="X8" s="182">
        <v>2</v>
      </c>
      <c r="Y8" s="182">
        <v>1</v>
      </c>
      <c r="Z8" s="64" t="s">
        <v>132</v>
      </c>
      <c r="AA8" s="4"/>
    </row>
    <row r="9" spans="1:27" s="31" customFormat="1" ht="15.75" customHeight="1">
      <c r="B9" s="32"/>
      <c r="C9" s="181"/>
      <c r="D9" s="254">
        <f t="shared" si="2"/>
        <v>36</v>
      </c>
      <c r="E9" s="210">
        <v>0</v>
      </c>
      <c r="F9" s="211">
        <v>0</v>
      </c>
      <c r="G9" s="211">
        <v>0</v>
      </c>
      <c r="H9" s="211">
        <v>1</v>
      </c>
      <c r="I9" s="211">
        <v>9</v>
      </c>
      <c r="J9" s="211">
        <v>6</v>
      </c>
      <c r="K9" s="211">
        <v>7</v>
      </c>
      <c r="L9" s="211">
        <v>2</v>
      </c>
      <c r="M9" s="211">
        <v>3</v>
      </c>
      <c r="N9" s="211">
        <v>1</v>
      </c>
      <c r="O9" s="211">
        <v>1</v>
      </c>
      <c r="P9" s="211">
        <v>3</v>
      </c>
      <c r="Q9" s="211">
        <v>1</v>
      </c>
      <c r="R9" s="211">
        <v>0</v>
      </c>
      <c r="S9" s="211">
        <v>2</v>
      </c>
      <c r="T9" s="211">
        <v>0</v>
      </c>
      <c r="U9" s="211">
        <v>0</v>
      </c>
      <c r="V9" s="211">
        <v>0</v>
      </c>
      <c r="W9" s="211">
        <v>0</v>
      </c>
      <c r="X9" s="211">
        <v>0</v>
      </c>
      <c r="Y9" s="211">
        <v>0</v>
      </c>
      <c r="Z9" s="60"/>
      <c r="AA9" s="33"/>
    </row>
    <row r="10" spans="1:27" ht="15.75" customHeight="1">
      <c r="B10" s="3" t="s">
        <v>16</v>
      </c>
      <c r="C10" s="181">
        <v>372</v>
      </c>
      <c r="D10" s="182">
        <f t="shared" si="2"/>
        <v>666</v>
      </c>
      <c r="E10" s="182">
        <v>14</v>
      </c>
      <c r="F10" s="182">
        <v>13</v>
      </c>
      <c r="G10" s="182">
        <v>35</v>
      </c>
      <c r="H10" s="182">
        <v>26</v>
      </c>
      <c r="I10" s="182">
        <v>24</v>
      </c>
      <c r="J10" s="182">
        <v>38</v>
      </c>
      <c r="K10" s="182">
        <v>29</v>
      </c>
      <c r="L10" s="182">
        <v>26</v>
      </c>
      <c r="M10" s="182">
        <v>38</v>
      </c>
      <c r="N10" s="182">
        <v>37</v>
      </c>
      <c r="O10" s="182">
        <v>65</v>
      </c>
      <c r="P10" s="182">
        <v>46</v>
      </c>
      <c r="Q10" s="182">
        <v>35</v>
      </c>
      <c r="R10" s="182">
        <v>39</v>
      </c>
      <c r="S10" s="182">
        <v>38</v>
      </c>
      <c r="T10" s="182">
        <v>51</v>
      </c>
      <c r="U10" s="182">
        <v>66</v>
      </c>
      <c r="V10" s="182">
        <v>31</v>
      </c>
      <c r="W10" s="182">
        <v>13</v>
      </c>
      <c r="X10" s="182">
        <v>2</v>
      </c>
      <c r="Y10" s="182">
        <v>0</v>
      </c>
      <c r="Z10" s="64" t="s">
        <v>16</v>
      </c>
      <c r="AA10" s="4"/>
    </row>
    <row r="11" spans="1:27" s="31" customFormat="1" ht="15.75" customHeight="1">
      <c r="B11" s="32"/>
      <c r="C11" s="181"/>
      <c r="D11" s="254">
        <f t="shared" si="2"/>
        <v>10</v>
      </c>
      <c r="E11" s="211">
        <v>0</v>
      </c>
      <c r="F11" s="211">
        <v>0</v>
      </c>
      <c r="G11" s="211">
        <v>0</v>
      </c>
      <c r="H11" s="211">
        <v>1</v>
      </c>
      <c r="I11" s="211">
        <v>1</v>
      </c>
      <c r="J11" s="211">
        <v>3</v>
      </c>
      <c r="K11" s="211">
        <v>1</v>
      </c>
      <c r="L11" s="211">
        <v>2</v>
      </c>
      <c r="M11" s="211">
        <v>0</v>
      </c>
      <c r="N11" s="211">
        <v>1</v>
      </c>
      <c r="O11" s="211">
        <v>0</v>
      </c>
      <c r="P11" s="211">
        <v>0</v>
      </c>
      <c r="Q11" s="211">
        <v>0</v>
      </c>
      <c r="R11" s="211">
        <v>0</v>
      </c>
      <c r="S11" s="211">
        <v>0</v>
      </c>
      <c r="T11" s="211">
        <v>0</v>
      </c>
      <c r="U11" s="211">
        <v>0</v>
      </c>
      <c r="V11" s="211">
        <v>1</v>
      </c>
      <c r="W11" s="211">
        <v>0</v>
      </c>
      <c r="X11" s="211">
        <v>0</v>
      </c>
      <c r="Y11" s="211">
        <v>0</v>
      </c>
      <c r="Z11" s="60"/>
      <c r="AA11" s="33"/>
    </row>
    <row r="12" spans="1:27" ht="15.75" customHeight="1">
      <c r="B12" s="3" t="s">
        <v>17</v>
      </c>
      <c r="C12" s="181">
        <v>2121</v>
      </c>
      <c r="D12" s="182">
        <f t="shared" si="2"/>
        <v>3640</v>
      </c>
      <c r="E12" s="182">
        <v>122</v>
      </c>
      <c r="F12" s="182">
        <v>91</v>
      </c>
      <c r="G12" s="182">
        <v>135</v>
      </c>
      <c r="H12" s="182">
        <v>180</v>
      </c>
      <c r="I12" s="182">
        <v>166</v>
      </c>
      <c r="J12" s="182">
        <v>223</v>
      </c>
      <c r="K12" s="182">
        <v>208</v>
      </c>
      <c r="L12" s="182">
        <v>173</v>
      </c>
      <c r="M12" s="182">
        <v>182</v>
      </c>
      <c r="N12" s="182">
        <v>241</v>
      </c>
      <c r="O12" s="182">
        <v>343</v>
      </c>
      <c r="P12" s="182">
        <v>276</v>
      </c>
      <c r="Q12" s="182">
        <v>204</v>
      </c>
      <c r="R12" s="182">
        <v>173</v>
      </c>
      <c r="S12" s="182">
        <v>227</v>
      </c>
      <c r="T12" s="182">
        <v>281</v>
      </c>
      <c r="U12" s="182">
        <v>243</v>
      </c>
      <c r="V12" s="182">
        <v>122</v>
      </c>
      <c r="W12" s="182">
        <v>47</v>
      </c>
      <c r="X12" s="182">
        <v>3</v>
      </c>
      <c r="Y12" s="182">
        <v>0</v>
      </c>
      <c r="Z12" s="64" t="s">
        <v>17</v>
      </c>
      <c r="AA12" s="4"/>
    </row>
    <row r="13" spans="1:27" s="31" customFormat="1" ht="15.75" customHeight="1">
      <c r="B13" s="32"/>
      <c r="C13" s="181"/>
      <c r="D13" s="254">
        <f t="shared" si="2"/>
        <v>86</v>
      </c>
      <c r="E13" s="211">
        <v>1</v>
      </c>
      <c r="F13" s="211">
        <v>0</v>
      </c>
      <c r="G13" s="211">
        <v>1</v>
      </c>
      <c r="H13" s="211">
        <v>2</v>
      </c>
      <c r="I13" s="211">
        <v>14</v>
      </c>
      <c r="J13" s="211">
        <v>15</v>
      </c>
      <c r="K13" s="211">
        <v>8</v>
      </c>
      <c r="L13" s="211">
        <v>6</v>
      </c>
      <c r="M13" s="211">
        <v>8</v>
      </c>
      <c r="N13" s="211">
        <v>10</v>
      </c>
      <c r="O13" s="211">
        <v>3</v>
      </c>
      <c r="P13" s="211">
        <v>2</v>
      </c>
      <c r="Q13" s="211">
        <v>3</v>
      </c>
      <c r="R13" s="211">
        <v>4</v>
      </c>
      <c r="S13" s="211">
        <v>4</v>
      </c>
      <c r="T13" s="211">
        <v>2</v>
      </c>
      <c r="U13" s="211">
        <v>3</v>
      </c>
      <c r="V13" s="211">
        <v>0</v>
      </c>
      <c r="W13" s="211">
        <v>0</v>
      </c>
      <c r="X13" s="211">
        <v>0</v>
      </c>
      <c r="Y13" s="211">
        <v>0</v>
      </c>
      <c r="Z13" s="60"/>
      <c r="AA13" s="33"/>
    </row>
    <row r="14" spans="1:27" ht="15.75" customHeight="1">
      <c r="B14" s="3" t="s">
        <v>18</v>
      </c>
      <c r="C14" s="181">
        <v>509</v>
      </c>
      <c r="D14" s="182">
        <f t="shared" si="2"/>
        <v>1022</v>
      </c>
      <c r="E14" s="182">
        <v>34</v>
      </c>
      <c r="F14" s="182">
        <v>30</v>
      </c>
      <c r="G14" s="182">
        <v>26</v>
      </c>
      <c r="H14" s="182">
        <v>59</v>
      </c>
      <c r="I14" s="182">
        <v>61</v>
      </c>
      <c r="J14" s="182">
        <v>80</v>
      </c>
      <c r="K14" s="182">
        <v>53</v>
      </c>
      <c r="L14" s="182">
        <v>49</v>
      </c>
      <c r="M14" s="182">
        <v>55</v>
      </c>
      <c r="N14" s="182">
        <v>68</v>
      </c>
      <c r="O14" s="182">
        <v>106</v>
      </c>
      <c r="P14" s="182">
        <v>111</v>
      </c>
      <c r="Q14" s="182">
        <v>79</v>
      </c>
      <c r="R14" s="182">
        <v>54</v>
      </c>
      <c r="S14" s="182">
        <v>43</v>
      </c>
      <c r="T14" s="182">
        <v>43</v>
      </c>
      <c r="U14" s="182">
        <v>35</v>
      </c>
      <c r="V14" s="182">
        <v>20</v>
      </c>
      <c r="W14" s="182">
        <v>12</v>
      </c>
      <c r="X14" s="182">
        <v>4</v>
      </c>
      <c r="Y14" s="182">
        <v>0</v>
      </c>
      <c r="Z14" s="64" t="s">
        <v>18</v>
      </c>
      <c r="AA14" s="4"/>
    </row>
    <row r="15" spans="1:27" s="31" customFormat="1" ht="15.75" customHeight="1">
      <c r="A15" s="85"/>
      <c r="B15" s="86"/>
      <c r="C15" s="183"/>
      <c r="D15" s="256">
        <f t="shared" si="2"/>
        <v>16</v>
      </c>
      <c r="E15" s="212">
        <v>0</v>
      </c>
      <c r="F15" s="212">
        <v>1</v>
      </c>
      <c r="G15" s="212">
        <v>0</v>
      </c>
      <c r="H15" s="212">
        <v>0</v>
      </c>
      <c r="I15" s="212">
        <v>4</v>
      </c>
      <c r="J15" s="212">
        <v>1</v>
      </c>
      <c r="K15" s="212">
        <v>2</v>
      </c>
      <c r="L15" s="212">
        <v>3</v>
      </c>
      <c r="M15" s="212">
        <v>0</v>
      </c>
      <c r="N15" s="212">
        <v>0</v>
      </c>
      <c r="O15" s="212">
        <v>1</v>
      </c>
      <c r="P15" s="212">
        <v>1</v>
      </c>
      <c r="Q15" s="212">
        <v>2</v>
      </c>
      <c r="R15" s="212">
        <v>0</v>
      </c>
      <c r="S15" s="212">
        <v>0</v>
      </c>
      <c r="T15" s="212">
        <v>1</v>
      </c>
      <c r="U15" s="212">
        <v>0</v>
      </c>
      <c r="V15" s="212">
        <v>0</v>
      </c>
      <c r="W15" s="212">
        <v>0</v>
      </c>
      <c r="X15" s="212">
        <v>0</v>
      </c>
      <c r="Y15" s="212">
        <v>0</v>
      </c>
      <c r="Z15" s="87"/>
      <c r="AA15" s="33"/>
    </row>
    <row r="16" spans="1:27" ht="15.75" customHeight="1">
      <c r="B16" s="3" t="s">
        <v>19</v>
      </c>
      <c r="C16" s="181">
        <v>16</v>
      </c>
      <c r="D16" s="194">
        <f t="shared" si="2"/>
        <v>34</v>
      </c>
      <c r="E16" s="182">
        <v>1</v>
      </c>
      <c r="F16" s="185">
        <v>2</v>
      </c>
      <c r="G16" s="185">
        <v>4</v>
      </c>
      <c r="H16" s="185">
        <v>0</v>
      </c>
      <c r="I16" s="190">
        <v>1</v>
      </c>
      <c r="J16" s="185">
        <v>0</v>
      </c>
      <c r="K16" s="182">
        <v>0</v>
      </c>
      <c r="L16" s="182">
        <v>2</v>
      </c>
      <c r="M16" s="182">
        <v>2</v>
      </c>
      <c r="N16" s="182">
        <v>5</v>
      </c>
      <c r="O16" s="185">
        <v>0</v>
      </c>
      <c r="P16" s="190">
        <v>0</v>
      </c>
      <c r="Q16" s="182">
        <v>0</v>
      </c>
      <c r="R16" s="182">
        <v>4</v>
      </c>
      <c r="S16" s="182">
        <v>6</v>
      </c>
      <c r="T16" s="182">
        <v>5</v>
      </c>
      <c r="U16" s="182">
        <v>1</v>
      </c>
      <c r="V16" s="182">
        <v>0</v>
      </c>
      <c r="W16" s="182">
        <v>0</v>
      </c>
      <c r="X16" s="182">
        <v>1</v>
      </c>
      <c r="Y16" s="182">
        <v>0</v>
      </c>
      <c r="Z16" s="64" t="s">
        <v>19</v>
      </c>
      <c r="AA16" s="4"/>
    </row>
    <row r="17" spans="1:27" s="31" customFormat="1" ht="15.75" customHeight="1">
      <c r="B17" s="32"/>
      <c r="C17" s="181"/>
      <c r="D17" s="255">
        <f t="shared" si="2"/>
        <v>0</v>
      </c>
      <c r="E17" s="211">
        <v>0</v>
      </c>
      <c r="F17" s="211">
        <v>0</v>
      </c>
      <c r="G17" s="211">
        <v>0</v>
      </c>
      <c r="H17" s="211">
        <v>0</v>
      </c>
      <c r="I17" s="211">
        <v>0</v>
      </c>
      <c r="J17" s="211">
        <v>0</v>
      </c>
      <c r="K17" s="211">
        <v>0</v>
      </c>
      <c r="L17" s="211">
        <v>0</v>
      </c>
      <c r="M17" s="211">
        <v>0</v>
      </c>
      <c r="N17" s="211">
        <v>0</v>
      </c>
      <c r="O17" s="211">
        <v>0</v>
      </c>
      <c r="P17" s="211">
        <v>0</v>
      </c>
      <c r="Q17" s="211">
        <v>0</v>
      </c>
      <c r="R17" s="211">
        <v>0</v>
      </c>
      <c r="S17" s="211">
        <v>0</v>
      </c>
      <c r="T17" s="211">
        <v>0</v>
      </c>
      <c r="U17" s="211">
        <v>0</v>
      </c>
      <c r="V17" s="211">
        <v>0</v>
      </c>
      <c r="W17" s="211">
        <v>0</v>
      </c>
      <c r="X17" s="211">
        <v>0</v>
      </c>
      <c r="Y17" s="213">
        <v>0</v>
      </c>
      <c r="Z17" s="60"/>
      <c r="AA17" s="33"/>
    </row>
    <row r="18" spans="1:27" ht="15.75" customHeight="1">
      <c r="B18" s="3" t="s">
        <v>20</v>
      </c>
      <c r="C18" s="181">
        <v>642</v>
      </c>
      <c r="D18" s="182">
        <f t="shared" si="2"/>
        <v>1263</v>
      </c>
      <c r="E18" s="182">
        <v>41</v>
      </c>
      <c r="F18" s="182">
        <v>47</v>
      </c>
      <c r="G18" s="182">
        <v>53</v>
      </c>
      <c r="H18" s="182">
        <v>60</v>
      </c>
      <c r="I18" s="182">
        <v>89</v>
      </c>
      <c r="J18" s="182">
        <v>74</v>
      </c>
      <c r="K18" s="182">
        <v>71</v>
      </c>
      <c r="L18" s="182">
        <v>60</v>
      </c>
      <c r="M18" s="182">
        <v>83</v>
      </c>
      <c r="N18" s="182">
        <v>107</v>
      </c>
      <c r="O18" s="182">
        <v>124</v>
      </c>
      <c r="P18" s="182">
        <v>95</v>
      </c>
      <c r="Q18" s="182">
        <v>70</v>
      </c>
      <c r="R18" s="182">
        <v>48</v>
      </c>
      <c r="S18" s="182">
        <v>76</v>
      </c>
      <c r="T18" s="182">
        <v>59</v>
      </c>
      <c r="U18" s="182">
        <v>50</v>
      </c>
      <c r="V18" s="182">
        <v>35</v>
      </c>
      <c r="W18" s="182">
        <v>14</v>
      </c>
      <c r="X18" s="182">
        <v>7</v>
      </c>
      <c r="Y18" s="182">
        <v>0</v>
      </c>
      <c r="Z18" s="64" t="s">
        <v>20</v>
      </c>
      <c r="AA18" s="4"/>
    </row>
    <row r="19" spans="1:27" s="31" customFormat="1" ht="15.75" customHeight="1">
      <c r="B19" s="32"/>
      <c r="C19" s="181"/>
      <c r="D19" s="254">
        <f t="shared" si="2"/>
        <v>39</v>
      </c>
      <c r="E19" s="211">
        <v>0</v>
      </c>
      <c r="F19" s="211">
        <v>0</v>
      </c>
      <c r="G19" s="211">
        <v>0</v>
      </c>
      <c r="H19" s="211">
        <v>0</v>
      </c>
      <c r="I19" s="211">
        <v>9</v>
      </c>
      <c r="J19" s="211">
        <v>6</v>
      </c>
      <c r="K19" s="211">
        <v>8</v>
      </c>
      <c r="L19" s="211">
        <v>5</v>
      </c>
      <c r="M19" s="211">
        <v>2</v>
      </c>
      <c r="N19" s="211">
        <v>0</v>
      </c>
      <c r="O19" s="211">
        <v>4</v>
      </c>
      <c r="P19" s="211">
        <v>0</v>
      </c>
      <c r="Q19" s="211">
        <v>2</v>
      </c>
      <c r="R19" s="211">
        <v>1</v>
      </c>
      <c r="S19" s="211">
        <v>0</v>
      </c>
      <c r="T19" s="211">
        <v>0</v>
      </c>
      <c r="U19" s="211">
        <v>1</v>
      </c>
      <c r="V19" s="211">
        <v>1</v>
      </c>
      <c r="W19" s="211">
        <v>0</v>
      </c>
      <c r="X19" s="211">
        <v>0</v>
      </c>
      <c r="Y19" s="211">
        <v>0</v>
      </c>
      <c r="Z19" s="60"/>
      <c r="AA19" s="33"/>
    </row>
    <row r="20" spans="1:27" ht="15.75" customHeight="1">
      <c r="B20" s="3" t="s">
        <v>21</v>
      </c>
      <c r="C20" s="181">
        <v>1677</v>
      </c>
      <c r="D20" s="182">
        <f t="shared" si="2"/>
        <v>3249</v>
      </c>
      <c r="E20" s="182">
        <v>60</v>
      </c>
      <c r="F20" s="182">
        <v>101</v>
      </c>
      <c r="G20" s="182">
        <v>124</v>
      </c>
      <c r="H20" s="182">
        <v>172</v>
      </c>
      <c r="I20" s="182">
        <v>192</v>
      </c>
      <c r="J20" s="182">
        <v>175</v>
      </c>
      <c r="K20" s="182">
        <v>114</v>
      </c>
      <c r="L20" s="182">
        <v>118</v>
      </c>
      <c r="M20" s="182">
        <v>155</v>
      </c>
      <c r="N20" s="182">
        <v>218</v>
      </c>
      <c r="O20" s="182">
        <v>345</v>
      </c>
      <c r="P20" s="182">
        <v>282</v>
      </c>
      <c r="Q20" s="182">
        <v>232</v>
      </c>
      <c r="R20" s="182">
        <v>188</v>
      </c>
      <c r="S20" s="182">
        <v>197</v>
      </c>
      <c r="T20" s="182">
        <v>254</v>
      </c>
      <c r="U20" s="182">
        <v>199</v>
      </c>
      <c r="V20" s="182">
        <v>87</v>
      </c>
      <c r="W20" s="182">
        <v>28</v>
      </c>
      <c r="X20" s="182">
        <v>8</v>
      </c>
      <c r="Y20" s="182">
        <v>0</v>
      </c>
      <c r="Z20" s="64" t="s">
        <v>21</v>
      </c>
      <c r="AA20" s="4"/>
    </row>
    <row r="21" spans="1:27" s="31" customFormat="1" ht="15.75" customHeight="1">
      <c r="B21" s="32"/>
      <c r="C21" s="181"/>
      <c r="D21" s="254">
        <f t="shared" si="2"/>
        <v>153</v>
      </c>
      <c r="E21" s="211">
        <v>8</v>
      </c>
      <c r="F21" s="211">
        <v>8</v>
      </c>
      <c r="G21" s="211">
        <v>6</v>
      </c>
      <c r="H21" s="211">
        <v>6</v>
      </c>
      <c r="I21" s="211">
        <v>11</v>
      </c>
      <c r="J21" s="211">
        <v>9</v>
      </c>
      <c r="K21" s="211">
        <v>17</v>
      </c>
      <c r="L21" s="211">
        <v>15</v>
      </c>
      <c r="M21" s="211">
        <v>14</v>
      </c>
      <c r="N21" s="211">
        <v>14</v>
      </c>
      <c r="O21" s="211">
        <v>15</v>
      </c>
      <c r="P21" s="211">
        <v>11</v>
      </c>
      <c r="Q21" s="211">
        <v>3</v>
      </c>
      <c r="R21" s="211">
        <v>4</v>
      </c>
      <c r="S21" s="211">
        <v>4</v>
      </c>
      <c r="T21" s="211">
        <v>7</v>
      </c>
      <c r="U21" s="211">
        <v>0</v>
      </c>
      <c r="V21" s="211">
        <v>1</v>
      </c>
      <c r="W21" s="211">
        <v>0</v>
      </c>
      <c r="X21" s="211">
        <v>0</v>
      </c>
      <c r="Y21" s="211">
        <v>0</v>
      </c>
      <c r="Z21" s="60"/>
      <c r="AA21" s="33"/>
    </row>
    <row r="22" spans="1:27" ht="15.75" customHeight="1">
      <c r="B22" s="3" t="s">
        <v>22</v>
      </c>
      <c r="C22" s="181">
        <v>1585</v>
      </c>
      <c r="D22" s="182">
        <f t="shared" si="2"/>
        <v>2861</v>
      </c>
      <c r="E22" s="182">
        <v>78</v>
      </c>
      <c r="F22" s="182">
        <v>75</v>
      </c>
      <c r="G22" s="182">
        <v>115</v>
      </c>
      <c r="H22" s="182">
        <v>112</v>
      </c>
      <c r="I22" s="182">
        <v>152</v>
      </c>
      <c r="J22" s="182">
        <v>147</v>
      </c>
      <c r="K22" s="182">
        <v>123</v>
      </c>
      <c r="L22" s="182">
        <v>129</v>
      </c>
      <c r="M22" s="182">
        <v>141</v>
      </c>
      <c r="N22" s="182">
        <v>231</v>
      </c>
      <c r="O22" s="182">
        <v>315</v>
      </c>
      <c r="P22" s="182">
        <v>236</v>
      </c>
      <c r="Q22" s="182">
        <v>171</v>
      </c>
      <c r="R22" s="182">
        <v>181</v>
      </c>
      <c r="S22" s="182">
        <v>230</v>
      </c>
      <c r="T22" s="182">
        <v>198</v>
      </c>
      <c r="U22" s="182">
        <v>131</v>
      </c>
      <c r="V22" s="182">
        <v>63</v>
      </c>
      <c r="W22" s="182">
        <v>30</v>
      </c>
      <c r="X22" s="182">
        <v>3</v>
      </c>
      <c r="Y22" s="182">
        <v>0</v>
      </c>
      <c r="Z22" s="64" t="s">
        <v>22</v>
      </c>
      <c r="AA22" s="4"/>
    </row>
    <row r="23" spans="1:27" s="31" customFormat="1" ht="15.75" customHeight="1">
      <c r="B23" s="32"/>
      <c r="C23" s="181"/>
      <c r="D23" s="254">
        <f t="shared" si="2"/>
        <v>67</v>
      </c>
      <c r="E23" s="211">
        <v>3</v>
      </c>
      <c r="F23" s="211">
        <v>0</v>
      </c>
      <c r="G23" s="211">
        <v>1</v>
      </c>
      <c r="H23" s="211">
        <v>0</v>
      </c>
      <c r="I23" s="211">
        <v>13</v>
      </c>
      <c r="J23" s="211">
        <v>15</v>
      </c>
      <c r="K23" s="211">
        <v>12</v>
      </c>
      <c r="L23" s="211">
        <v>8</v>
      </c>
      <c r="M23" s="211">
        <v>0</v>
      </c>
      <c r="N23" s="211">
        <v>0</v>
      </c>
      <c r="O23" s="211">
        <v>5</v>
      </c>
      <c r="P23" s="211">
        <v>6</v>
      </c>
      <c r="Q23" s="211">
        <v>1</v>
      </c>
      <c r="R23" s="211">
        <v>1</v>
      </c>
      <c r="S23" s="211">
        <v>0</v>
      </c>
      <c r="T23" s="211">
        <v>1</v>
      </c>
      <c r="U23" s="211">
        <v>0</v>
      </c>
      <c r="V23" s="211">
        <v>1</v>
      </c>
      <c r="W23" s="211">
        <v>0</v>
      </c>
      <c r="X23" s="211">
        <v>0</v>
      </c>
      <c r="Y23" s="211">
        <v>0</v>
      </c>
      <c r="Z23" s="60"/>
      <c r="AA23" s="33"/>
    </row>
    <row r="24" spans="1:27" ht="15.75" customHeight="1">
      <c r="B24" s="3" t="s">
        <v>23</v>
      </c>
      <c r="C24" s="181">
        <v>1111</v>
      </c>
      <c r="D24" s="182">
        <f t="shared" si="2"/>
        <v>2008</v>
      </c>
      <c r="E24" s="182">
        <v>67</v>
      </c>
      <c r="F24" s="182">
        <v>63</v>
      </c>
      <c r="G24" s="182">
        <v>40</v>
      </c>
      <c r="H24" s="182">
        <v>67</v>
      </c>
      <c r="I24" s="182">
        <v>90</v>
      </c>
      <c r="J24" s="182">
        <v>124</v>
      </c>
      <c r="K24" s="182">
        <v>112</v>
      </c>
      <c r="L24" s="182">
        <v>79</v>
      </c>
      <c r="M24" s="182">
        <v>84</v>
      </c>
      <c r="N24" s="182">
        <v>118</v>
      </c>
      <c r="O24" s="182">
        <v>192</v>
      </c>
      <c r="P24" s="182">
        <v>187</v>
      </c>
      <c r="Q24" s="182">
        <v>132</v>
      </c>
      <c r="R24" s="182">
        <v>108</v>
      </c>
      <c r="S24" s="182">
        <v>140</v>
      </c>
      <c r="T24" s="182">
        <v>163</v>
      </c>
      <c r="U24" s="182">
        <v>151</v>
      </c>
      <c r="V24" s="182">
        <v>65</v>
      </c>
      <c r="W24" s="182">
        <v>17</v>
      </c>
      <c r="X24" s="182">
        <v>8</v>
      </c>
      <c r="Y24" s="182">
        <v>1</v>
      </c>
      <c r="Z24" s="64" t="s">
        <v>23</v>
      </c>
      <c r="AA24" s="4"/>
    </row>
    <row r="25" spans="1:27" s="31" customFormat="1" ht="15.75" customHeight="1">
      <c r="A25" s="85"/>
      <c r="B25" s="86"/>
      <c r="C25" s="183"/>
      <c r="D25" s="256">
        <f t="shared" si="2"/>
        <v>45</v>
      </c>
      <c r="E25" s="212">
        <v>0</v>
      </c>
      <c r="F25" s="212">
        <v>1</v>
      </c>
      <c r="G25" s="212">
        <v>2</v>
      </c>
      <c r="H25" s="212">
        <v>1</v>
      </c>
      <c r="I25" s="212">
        <v>6</v>
      </c>
      <c r="J25" s="212">
        <v>3</v>
      </c>
      <c r="K25" s="212">
        <v>4</v>
      </c>
      <c r="L25" s="212">
        <v>6</v>
      </c>
      <c r="M25" s="212">
        <v>4</v>
      </c>
      <c r="N25" s="212">
        <v>1</v>
      </c>
      <c r="O25" s="212">
        <v>4</v>
      </c>
      <c r="P25" s="212">
        <v>0</v>
      </c>
      <c r="Q25" s="212">
        <v>3</v>
      </c>
      <c r="R25" s="212">
        <v>3</v>
      </c>
      <c r="S25" s="212">
        <v>1</v>
      </c>
      <c r="T25" s="212">
        <v>2</v>
      </c>
      <c r="U25" s="212">
        <v>1</v>
      </c>
      <c r="V25" s="212">
        <v>3</v>
      </c>
      <c r="W25" s="212">
        <v>0</v>
      </c>
      <c r="X25" s="212">
        <v>0</v>
      </c>
      <c r="Y25" s="212">
        <v>0</v>
      </c>
      <c r="Z25" s="87"/>
      <c r="AA25" s="33"/>
    </row>
    <row r="26" spans="1:27" ht="15.75" customHeight="1">
      <c r="B26" s="3" t="s">
        <v>24</v>
      </c>
      <c r="C26" s="181">
        <v>781</v>
      </c>
      <c r="D26" s="194">
        <f t="shared" si="2"/>
        <v>1296</v>
      </c>
      <c r="E26" s="182">
        <v>44</v>
      </c>
      <c r="F26" s="182">
        <v>37</v>
      </c>
      <c r="G26" s="182">
        <v>37</v>
      </c>
      <c r="H26" s="182">
        <v>56</v>
      </c>
      <c r="I26" s="182">
        <v>62</v>
      </c>
      <c r="J26" s="182">
        <v>71</v>
      </c>
      <c r="K26" s="182">
        <v>83</v>
      </c>
      <c r="L26" s="182">
        <v>69</v>
      </c>
      <c r="M26" s="182">
        <v>73</v>
      </c>
      <c r="N26" s="182">
        <v>86</v>
      </c>
      <c r="O26" s="182">
        <v>110</v>
      </c>
      <c r="P26" s="182">
        <v>98</v>
      </c>
      <c r="Q26" s="182">
        <v>65</v>
      </c>
      <c r="R26" s="182">
        <v>60</v>
      </c>
      <c r="S26" s="182">
        <v>89</v>
      </c>
      <c r="T26" s="182">
        <v>91</v>
      </c>
      <c r="U26" s="182">
        <v>92</v>
      </c>
      <c r="V26" s="182">
        <v>56</v>
      </c>
      <c r="W26" s="182">
        <v>10</v>
      </c>
      <c r="X26" s="182">
        <v>5</v>
      </c>
      <c r="Y26" s="182">
        <v>2</v>
      </c>
      <c r="Z26" s="64" t="s">
        <v>24</v>
      </c>
      <c r="AA26" s="4"/>
    </row>
    <row r="27" spans="1:27" s="31" customFormat="1" ht="15.75" customHeight="1">
      <c r="B27" s="32"/>
      <c r="C27" s="181"/>
      <c r="D27" s="254">
        <f t="shared" si="2"/>
        <v>38</v>
      </c>
      <c r="E27" s="211">
        <v>0</v>
      </c>
      <c r="F27" s="211">
        <v>1</v>
      </c>
      <c r="G27" s="211">
        <v>0</v>
      </c>
      <c r="H27" s="211">
        <v>0</v>
      </c>
      <c r="I27" s="211">
        <v>6</v>
      </c>
      <c r="J27" s="211">
        <v>9</v>
      </c>
      <c r="K27" s="211">
        <v>0</v>
      </c>
      <c r="L27" s="211">
        <v>5</v>
      </c>
      <c r="M27" s="211">
        <v>2</v>
      </c>
      <c r="N27" s="211">
        <v>2</v>
      </c>
      <c r="O27" s="211">
        <v>1</v>
      </c>
      <c r="P27" s="211">
        <v>2</v>
      </c>
      <c r="Q27" s="211">
        <v>2</v>
      </c>
      <c r="R27" s="211">
        <v>3</v>
      </c>
      <c r="S27" s="211">
        <v>1</v>
      </c>
      <c r="T27" s="211">
        <v>1</v>
      </c>
      <c r="U27" s="211">
        <v>2</v>
      </c>
      <c r="V27" s="211">
        <v>0</v>
      </c>
      <c r="W27" s="211">
        <v>1</v>
      </c>
      <c r="X27" s="211">
        <v>0</v>
      </c>
      <c r="Y27" s="211">
        <v>0</v>
      </c>
      <c r="Z27" s="60"/>
      <c r="AA27" s="33"/>
    </row>
    <row r="28" spans="1:27" ht="15.75" customHeight="1">
      <c r="B28" s="3" t="s">
        <v>25</v>
      </c>
      <c r="C28" s="181">
        <v>556</v>
      </c>
      <c r="D28" s="182">
        <f t="shared" si="2"/>
        <v>1165</v>
      </c>
      <c r="E28" s="182">
        <v>27</v>
      </c>
      <c r="F28" s="182">
        <v>53</v>
      </c>
      <c r="G28" s="182">
        <v>72</v>
      </c>
      <c r="H28" s="182">
        <v>64</v>
      </c>
      <c r="I28" s="182">
        <v>56</v>
      </c>
      <c r="J28" s="182">
        <v>58</v>
      </c>
      <c r="K28" s="182">
        <v>63</v>
      </c>
      <c r="L28" s="182">
        <v>59</v>
      </c>
      <c r="M28" s="182">
        <v>52</v>
      </c>
      <c r="N28" s="182">
        <v>85</v>
      </c>
      <c r="O28" s="182">
        <v>117</v>
      </c>
      <c r="P28" s="182">
        <v>80</v>
      </c>
      <c r="Q28" s="182">
        <v>71</v>
      </c>
      <c r="R28" s="182">
        <v>48</v>
      </c>
      <c r="S28" s="182">
        <v>49</v>
      </c>
      <c r="T28" s="182">
        <v>67</v>
      </c>
      <c r="U28" s="182">
        <v>75</v>
      </c>
      <c r="V28" s="182">
        <v>51</v>
      </c>
      <c r="W28" s="182">
        <v>16</v>
      </c>
      <c r="X28" s="182">
        <v>2</v>
      </c>
      <c r="Y28" s="182">
        <v>0</v>
      </c>
      <c r="Z28" s="64" t="s">
        <v>25</v>
      </c>
      <c r="AA28" s="4"/>
    </row>
    <row r="29" spans="1:27" s="31" customFormat="1" ht="15.75" customHeight="1">
      <c r="B29" s="32"/>
      <c r="C29" s="181"/>
      <c r="D29" s="254">
        <f t="shared" si="2"/>
        <v>36</v>
      </c>
      <c r="E29" s="211">
        <v>1</v>
      </c>
      <c r="F29" s="211">
        <v>2</v>
      </c>
      <c r="G29" s="211">
        <v>0</v>
      </c>
      <c r="H29" s="211">
        <v>2</v>
      </c>
      <c r="I29" s="211">
        <v>6</v>
      </c>
      <c r="J29" s="211">
        <v>3</v>
      </c>
      <c r="K29" s="211">
        <v>6</v>
      </c>
      <c r="L29" s="211">
        <v>0</v>
      </c>
      <c r="M29" s="211">
        <v>0</v>
      </c>
      <c r="N29" s="211">
        <v>4</v>
      </c>
      <c r="O29" s="211">
        <v>5</v>
      </c>
      <c r="P29" s="211">
        <v>3</v>
      </c>
      <c r="Q29" s="211">
        <v>4</v>
      </c>
      <c r="R29" s="211">
        <v>0</v>
      </c>
      <c r="S29" s="211">
        <v>0</v>
      </c>
      <c r="T29" s="211">
        <v>0</v>
      </c>
      <c r="U29" s="211">
        <v>0</v>
      </c>
      <c r="V29" s="211">
        <v>0</v>
      </c>
      <c r="W29" s="211">
        <v>0</v>
      </c>
      <c r="X29" s="211">
        <v>0</v>
      </c>
      <c r="Y29" s="211">
        <v>0</v>
      </c>
      <c r="Z29" s="60"/>
      <c r="AA29" s="33"/>
    </row>
    <row r="30" spans="1:27" ht="15.75" customHeight="1">
      <c r="B30" s="3" t="s">
        <v>26</v>
      </c>
      <c r="C30" s="184">
        <v>514</v>
      </c>
      <c r="D30" s="182">
        <f t="shared" si="2"/>
        <v>807</v>
      </c>
      <c r="E30" s="185">
        <v>29</v>
      </c>
      <c r="F30" s="185">
        <v>14</v>
      </c>
      <c r="G30" s="185">
        <v>25</v>
      </c>
      <c r="H30" s="185">
        <v>31</v>
      </c>
      <c r="I30" s="185">
        <v>36</v>
      </c>
      <c r="J30" s="185">
        <v>34</v>
      </c>
      <c r="K30" s="185">
        <v>45</v>
      </c>
      <c r="L30" s="185">
        <v>43</v>
      </c>
      <c r="M30" s="185">
        <v>44</v>
      </c>
      <c r="N30" s="185">
        <v>54</v>
      </c>
      <c r="O30" s="185">
        <v>72</v>
      </c>
      <c r="P30" s="185">
        <v>75</v>
      </c>
      <c r="Q30" s="185">
        <v>38</v>
      </c>
      <c r="R30" s="185">
        <v>43</v>
      </c>
      <c r="S30" s="185">
        <v>46</v>
      </c>
      <c r="T30" s="185">
        <v>54</v>
      </c>
      <c r="U30" s="185">
        <v>68</v>
      </c>
      <c r="V30" s="185">
        <v>38</v>
      </c>
      <c r="W30" s="185">
        <v>15</v>
      </c>
      <c r="X30" s="185">
        <v>3</v>
      </c>
      <c r="Y30" s="185">
        <v>0</v>
      </c>
      <c r="Z30" s="64" t="s">
        <v>26</v>
      </c>
      <c r="AA30" s="4"/>
    </row>
    <row r="31" spans="1:27" s="31" customFormat="1" ht="15.75" customHeight="1">
      <c r="B31" s="32"/>
      <c r="C31" s="184"/>
      <c r="D31" s="254">
        <f t="shared" si="2"/>
        <v>17</v>
      </c>
      <c r="E31" s="214">
        <v>1</v>
      </c>
      <c r="F31" s="214">
        <v>0</v>
      </c>
      <c r="G31" s="214">
        <v>0</v>
      </c>
      <c r="H31" s="214">
        <v>0</v>
      </c>
      <c r="I31" s="214">
        <v>3</v>
      </c>
      <c r="J31" s="214">
        <v>4</v>
      </c>
      <c r="K31" s="214">
        <v>1</v>
      </c>
      <c r="L31" s="214">
        <v>0</v>
      </c>
      <c r="M31" s="214">
        <v>2</v>
      </c>
      <c r="N31" s="214">
        <v>1</v>
      </c>
      <c r="O31" s="214">
        <v>2</v>
      </c>
      <c r="P31" s="214">
        <v>1</v>
      </c>
      <c r="Q31" s="214">
        <v>1</v>
      </c>
      <c r="R31" s="214">
        <v>0</v>
      </c>
      <c r="S31" s="214">
        <v>0</v>
      </c>
      <c r="T31" s="214">
        <v>0</v>
      </c>
      <c r="U31" s="214">
        <v>0</v>
      </c>
      <c r="V31" s="214">
        <v>1</v>
      </c>
      <c r="W31" s="214">
        <v>0</v>
      </c>
      <c r="X31" s="214">
        <v>0</v>
      </c>
      <c r="Y31" s="214">
        <v>0</v>
      </c>
      <c r="Z31" s="60"/>
      <c r="AA31" s="33"/>
    </row>
    <row r="32" spans="1:27" ht="15.75" customHeight="1">
      <c r="B32" s="3" t="s">
        <v>27</v>
      </c>
      <c r="C32" s="181">
        <v>2006</v>
      </c>
      <c r="D32" s="182">
        <f t="shared" si="2"/>
        <v>3658</v>
      </c>
      <c r="E32" s="182">
        <v>87</v>
      </c>
      <c r="F32" s="182">
        <v>113</v>
      </c>
      <c r="G32" s="182">
        <v>150</v>
      </c>
      <c r="H32" s="182">
        <v>174</v>
      </c>
      <c r="I32" s="182">
        <v>188</v>
      </c>
      <c r="J32" s="182">
        <v>201</v>
      </c>
      <c r="K32" s="182">
        <v>172</v>
      </c>
      <c r="L32" s="182">
        <v>179</v>
      </c>
      <c r="M32" s="182">
        <v>163</v>
      </c>
      <c r="N32" s="182">
        <v>261</v>
      </c>
      <c r="O32" s="182">
        <v>316</v>
      </c>
      <c r="P32" s="182">
        <v>295</v>
      </c>
      <c r="Q32" s="182">
        <v>230</v>
      </c>
      <c r="R32" s="182">
        <v>176</v>
      </c>
      <c r="S32" s="182">
        <v>205</v>
      </c>
      <c r="T32" s="182">
        <v>274</v>
      </c>
      <c r="U32" s="182">
        <v>249</v>
      </c>
      <c r="V32" s="182">
        <v>147</v>
      </c>
      <c r="W32" s="182">
        <v>63</v>
      </c>
      <c r="X32" s="182">
        <v>13</v>
      </c>
      <c r="Y32" s="182">
        <v>2</v>
      </c>
      <c r="Z32" s="64" t="s">
        <v>27</v>
      </c>
      <c r="AA32" s="4"/>
    </row>
    <row r="33" spans="1:27" s="31" customFormat="1" ht="15.75" customHeight="1">
      <c r="B33" s="32"/>
      <c r="C33" s="181"/>
      <c r="D33" s="254">
        <f t="shared" si="2"/>
        <v>80</v>
      </c>
      <c r="E33" s="215">
        <v>1</v>
      </c>
      <c r="F33" s="215">
        <v>1</v>
      </c>
      <c r="G33" s="215">
        <v>0</v>
      </c>
      <c r="H33" s="215">
        <v>0</v>
      </c>
      <c r="I33" s="215">
        <v>22</v>
      </c>
      <c r="J33" s="215">
        <v>14</v>
      </c>
      <c r="K33" s="215">
        <v>12</v>
      </c>
      <c r="L33" s="215">
        <v>5</v>
      </c>
      <c r="M33" s="215">
        <v>1</v>
      </c>
      <c r="N33" s="215">
        <v>5</v>
      </c>
      <c r="O33" s="215">
        <v>1</v>
      </c>
      <c r="P33" s="215">
        <v>5</v>
      </c>
      <c r="Q33" s="215">
        <v>4</v>
      </c>
      <c r="R33" s="215">
        <v>3</v>
      </c>
      <c r="S33" s="215">
        <v>1</v>
      </c>
      <c r="T33" s="215">
        <v>3</v>
      </c>
      <c r="U33" s="215">
        <v>1</v>
      </c>
      <c r="V33" s="215">
        <v>1</v>
      </c>
      <c r="W33" s="215">
        <v>0</v>
      </c>
      <c r="X33" s="215">
        <v>0</v>
      </c>
      <c r="Y33" s="215">
        <v>0</v>
      </c>
      <c r="Z33" s="60"/>
      <c r="AA33" s="33"/>
    </row>
    <row r="34" spans="1:27" ht="15.75" customHeight="1">
      <c r="B34" s="3" t="s">
        <v>28</v>
      </c>
      <c r="C34" s="181">
        <v>1136</v>
      </c>
      <c r="D34" s="182">
        <f t="shared" si="2"/>
        <v>1809</v>
      </c>
      <c r="E34" s="182">
        <v>47</v>
      </c>
      <c r="F34" s="182">
        <v>43</v>
      </c>
      <c r="G34" s="182">
        <v>43</v>
      </c>
      <c r="H34" s="182">
        <v>84</v>
      </c>
      <c r="I34" s="182">
        <v>99</v>
      </c>
      <c r="J34" s="182">
        <v>112</v>
      </c>
      <c r="K34" s="182">
        <v>96</v>
      </c>
      <c r="L34" s="182">
        <v>90</v>
      </c>
      <c r="M34" s="182">
        <v>76</v>
      </c>
      <c r="N34" s="182">
        <v>116</v>
      </c>
      <c r="O34" s="182">
        <v>157</v>
      </c>
      <c r="P34" s="182">
        <v>137</v>
      </c>
      <c r="Q34" s="182">
        <v>108</v>
      </c>
      <c r="R34" s="182">
        <v>99</v>
      </c>
      <c r="S34" s="182">
        <v>130</v>
      </c>
      <c r="T34" s="182">
        <v>146</v>
      </c>
      <c r="U34" s="182">
        <v>123</v>
      </c>
      <c r="V34" s="182">
        <v>63</v>
      </c>
      <c r="W34" s="182">
        <v>34</v>
      </c>
      <c r="X34" s="182">
        <v>5</v>
      </c>
      <c r="Y34" s="182">
        <v>1</v>
      </c>
      <c r="Z34" s="64" t="s">
        <v>28</v>
      </c>
      <c r="AA34" s="4"/>
    </row>
    <row r="35" spans="1:27" s="31" customFormat="1" ht="15.75" customHeight="1">
      <c r="A35" s="85"/>
      <c r="B35" s="86"/>
      <c r="C35" s="183"/>
      <c r="D35" s="256">
        <f t="shared" si="2"/>
        <v>78</v>
      </c>
      <c r="E35" s="212">
        <v>2</v>
      </c>
      <c r="F35" s="212">
        <v>0</v>
      </c>
      <c r="G35" s="212">
        <v>0</v>
      </c>
      <c r="H35" s="212">
        <v>5</v>
      </c>
      <c r="I35" s="212">
        <v>22</v>
      </c>
      <c r="J35" s="212">
        <v>13</v>
      </c>
      <c r="K35" s="212">
        <v>11</v>
      </c>
      <c r="L35" s="212">
        <v>3</v>
      </c>
      <c r="M35" s="212">
        <v>3</v>
      </c>
      <c r="N35" s="212">
        <v>2</v>
      </c>
      <c r="O35" s="212">
        <v>1</v>
      </c>
      <c r="P35" s="212">
        <v>3</v>
      </c>
      <c r="Q35" s="212">
        <v>3</v>
      </c>
      <c r="R35" s="212">
        <v>2</v>
      </c>
      <c r="S35" s="212">
        <v>2</v>
      </c>
      <c r="T35" s="212">
        <v>1</v>
      </c>
      <c r="U35" s="212">
        <v>2</v>
      </c>
      <c r="V35" s="212">
        <v>2</v>
      </c>
      <c r="W35" s="212">
        <v>0</v>
      </c>
      <c r="X35" s="212">
        <v>1</v>
      </c>
      <c r="Y35" s="212">
        <v>0</v>
      </c>
      <c r="Z35" s="87"/>
      <c r="AA35" s="33"/>
    </row>
    <row r="36" spans="1:27" ht="15.75" customHeight="1">
      <c r="B36" s="3" t="s">
        <v>29</v>
      </c>
      <c r="C36" s="181">
        <v>55</v>
      </c>
      <c r="D36" s="194">
        <f t="shared" si="2"/>
        <v>110</v>
      </c>
      <c r="E36" s="182">
        <v>0</v>
      </c>
      <c r="F36" s="182">
        <v>10</v>
      </c>
      <c r="G36" s="182">
        <v>4</v>
      </c>
      <c r="H36" s="182">
        <v>9</v>
      </c>
      <c r="I36" s="182">
        <v>7</v>
      </c>
      <c r="J36" s="182">
        <v>4</v>
      </c>
      <c r="K36" s="182">
        <v>5</v>
      </c>
      <c r="L36" s="182">
        <v>4</v>
      </c>
      <c r="M36" s="182">
        <v>6</v>
      </c>
      <c r="N36" s="182">
        <v>9</v>
      </c>
      <c r="O36" s="182">
        <v>9</v>
      </c>
      <c r="P36" s="182">
        <v>6</v>
      </c>
      <c r="Q36" s="182">
        <v>9</v>
      </c>
      <c r="R36" s="182">
        <v>4</v>
      </c>
      <c r="S36" s="182">
        <v>8</v>
      </c>
      <c r="T36" s="182">
        <v>8</v>
      </c>
      <c r="U36" s="182">
        <v>4</v>
      </c>
      <c r="V36" s="182">
        <v>3</v>
      </c>
      <c r="W36" s="182">
        <v>1</v>
      </c>
      <c r="X36" s="182">
        <v>0</v>
      </c>
      <c r="Y36" s="182">
        <v>0</v>
      </c>
      <c r="Z36" s="64" t="s">
        <v>29</v>
      </c>
      <c r="AA36" s="4"/>
    </row>
    <row r="37" spans="1:27" s="31" customFormat="1" ht="15.75" customHeight="1">
      <c r="B37" s="32"/>
      <c r="C37" s="181"/>
      <c r="D37" s="255">
        <f t="shared" si="2"/>
        <v>0</v>
      </c>
      <c r="E37" s="211">
        <v>0</v>
      </c>
      <c r="F37" s="211">
        <v>0</v>
      </c>
      <c r="G37" s="211">
        <v>0</v>
      </c>
      <c r="H37" s="211">
        <v>0</v>
      </c>
      <c r="I37" s="211">
        <v>0</v>
      </c>
      <c r="J37" s="211">
        <v>0</v>
      </c>
      <c r="K37" s="211">
        <v>0</v>
      </c>
      <c r="L37" s="211">
        <v>0</v>
      </c>
      <c r="M37" s="211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1">
        <v>0</v>
      </c>
      <c r="W37" s="211">
        <v>0</v>
      </c>
      <c r="X37" s="211">
        <v>0</v>
      </c>
      <c r="Y37" s="211">
        <v>0</v>
      </c>
      <c r="Z37" s="60"/>
      <c r="AA37" s="33"/>
    </row>
    <row r="38" spans="1:27" ht="15.75" customHeight="1">
      <c r="B38" s="32" t="s">
        <v>375</v>
      </c>
      <c r="C38" s="181">
        <v>4</v>
      </c>
      <c r="D38" s="182">
        <f t="shared" si="2"/>
        <v>11</v>
      </c>
      <c r="E38" s="182">
        <v>1</v>
      </c>
      <c r="F38" s="182">
        <v>0</v>
      </c>
      <c r="G38" s="182">
        <v>0</v>
      </c>
      <c r="H38" s="182">
        <v>1</v>
      </c>
      <c r="I38" s="182">
        <v>3</v>
      </c>
      <c r="J38" s="182">
        <v>0</v>
      </c>
      <c r="K38" s="182">
        <v>0</v>
      </c>
      <c r="L38" s="182">
        <v>0</v>
      </c>
      <c r="M38" s="182">
        <v>0</v>
      </c>
      <c r="N38" s="182">
        <v>0</v>
      </c>
      <c r="O38" s="182">
        <v>2</v>
      </c>
      <c r="P38" s="182">
        <v>1</v>
      </c>
      <c r="Q38" s="182">
        <v>1</v>
      </c>
      <c r="R38" s="182">
        <v>0</v>
      </c>
      <c r="S38" s="182">
        <v>0</v>
      </c>
      <c r="T38" s="182">
        <v>1</v>
      </c>
      <c r="U38" s="182">
        <v>1</v>
      </c>
      <c r="V38" s="182">
        <v>0</v>
      </c>
      <c r="W38" s="182">
        <v>0</v>
      </c>
      <c r="X38" s="182">
        <v>0</v>
      </c>
      <c r="Y38" s="182">
        <v>0</v>
      </c>
      <c r="Z38" s="64" t="s">
        <v>30</v>
      </c>
      <c r="AA38" s="4"/>
    </row>
    <row r="39" spans="1:27" s="31" customFormat="1" ht="15.75" customHeight="1">
      <c r="B39" s="32"/>
      <c r="C39" s="181"/>
      <c r="D39" s="255">
        <f t="shared" si="2"/>
        <v>0</v>
      </c>
      <c r="E39" s="211">
        <v>0</v>
      </c>
      <c r="F39" s="211">
        <v>0</v>
      </c>
      <c r="G39" s="211">
        <v>0</v>
      </c>
      <c r="H39" s="211">
        <v>0</v>
      </c>
      <c r="I39" s="211">
        <v>0</v>
      </c>
      <c r="J39" s="211">
        <v>0</v>
      </c>
      <c r="K39" s="216">
        <v>0</v>
      </c>
      <c r="L39" s="211">
        <v>0</v>
      </c>
      <c r="M39" s="211">
        <v>0</v>
      </c>
      <c r="N39" s="211">
        <v>0</v>
      </c>
      <c r="O39" s="211">
        <v>0</v>
      </c>
      <c r="P39" s="211">
        <v>0</v>
      </c>
      <c r="Q39" s="211">
        <v>0</v>
      </c>
      <c r="R39" s="211">
        <v>0</v>
      </c>
      <c r="S39" s="211">
        <v>0</v>
      </c>
      <c r="T39" s="211">
        <v>0</v>
      </c>
      <c r="U39" s="211">
        <v>0</v>
      </c>
      <c r="V39" s="211">
        <v>0</v>
      </c>
      <c r="W39" s="211">
        <v>0</v>
      </c>
      <c r="X39" s="211">
        <v>0</v>
      </c>
      <c r="Y39" s="211">
        <v>0</v>
      </c>
      <c r="Z39" s="60"/>
      <c r="AA39" s="33"/>
    </row>
    <row r="40" spans="1:27" s="31" customFormat="1" ht="15.75" customHeight="1">
      <c r="B40" s="32" t="s">
        <v>387</v>
      </c>
      <c r="C40" s="185">
        <v>615</v>
      </c>
      <c r="D40" s="182">
        <f t="shared" ref="D40:D72" si="3">SUM(E40:Y40)</f>
        <v>1235</v>
      </c>
      <c r="E40" s="185">
        <v>28</v>
      </c>
      <c r="F40" s="185">
        <v>60</v>
      </c>
      <c r="G40" s="185">
        <v>49</v>
      </c>
      <c r="H40" s="185">
        <v>71</v>
      </c>
      <c r="I40" s="185">
        <v>61</v>
      </c>
      <c r="J40" s="185">
        <v>63</v>
      </c>
      <c r="K40" s="185">
        <v>44</v>
      </c>
      <c r="L40" s="185">
        <v>55</v>
      </c>
      <c r="M40" s="185">
        <v>70</v>
      </c>
      <c r="N40" s="185">
        <v>83</v>
      </c>
      <c r="O40" s="185">
        <v>113</v>
      </c>
      <c r="P40" s="185">
        <v>81</v>
      </c>
      <c r="Q40" s="185">
        <v>80</v>
      </c>
      <c r="R40" s="185">
        <v>63</v>
      </c>
      <c r="S40" s="185">
        <v>73</v>
      </c>
      <c r="T40" s="185">
        <v>90</v>
      </c>
      <c r="U40" s="185">
        <v>71</v>
      </c>
      <c r="V40" s="185">
        <v>52</v>
      </c>
      <c r="W40" s="185">
        <v>25</v>
      </c>
      <c r="X40" s="185">
        <v>2</v>
      </c>
      <c r="Y40" s="185">
        <v>1</v>
      </c>
      <c r="Z40" s="60" t="s">
        <v>375</v>
      </c>
      <c r="AA40" s="33"/>
    </row>
    <row r="41" spans="1:27" s="31" customFormat="1" ht="15.75" customHeight="1">
      <c r="B41" s="32"/>
      <c r="C41" s="181"/>
      <c r="D41" s="254">
        <f t="shared" si="3"/>
        <v>35</v>
      </c>
      <c r="E41" s="211">
        <v>1</v>
      </c>
      <c r="F41" s="211">
        <v>0</v>
      </c>
      <c r="G41" s="211">
        <v>1</v>
      </c>
      <c r="H41" s="211">
        <v>4</v>
      </c>
      <c r="I41" s="211">
        <v>12</v>
      </c>
      <c r="J41" s="211">
        <v>5</v>
      </c>
      <c r="K41" s="211">
        <v>3</v>
      </c>
      <c r="L41" s="211">
        <v>0</v>
      </c>
      <c r="M41" s="211">
        <v>4</v>
      </c>
      <c r="N41" s="211">
        <v>3</v>
      </c>
      <c r="O41" s="211">
        <v>0</v>
      </c>
      <c r="P41" s="211">
        <v>0</v>
      </c>
      <c r="Q41" s="211">
        <v>1</v>
      </c>
      <c r="R41" s="211">
        <v>1</v>
      </c>
      <c r="S41" s="211">
        <v>0</v>
      </c>
      <c r="T41" s="211">
        <v>0</v>
      </c>
      <c r="U41" s="211">
        <v>0</v>
      </c>
      <c r="V41" s="211">
        <v>0</v>
      </c>
      <c r="W41" s="211">
        <v>0</v>
      </c>
      <c r="X41" s="211">
        <v>0</v>
      </c>
      <c r="Y41" s="211">
        <v>0</v>
      </c>
      <c r="Z41" s="60"/>
      <c r="AA41" s="33"/>
    </row>
    <row r="42" spans="1:27" ht="15.75" customHeight="1">
      <c r="B42" s="3" t="s">
        <v>31</v>
      </c>
      <c r="C42" s="181">
        <v>99</v>
      </c>
      <c r="D42" s="182">
        <f t="shared" si="3"/>
        <v>172</v>
      </c>
      <c r="E42" s="182">
        <v>11</v>
      </c>
      <c r="F42" s="182">
        <v>5</v>
      </c>
      <c r="G42" s="182">
        <v>6</v>
      </c>
      <c r="H42" s="182">
        <v>7</v>
      </c>
      <c r="I42" s="182">
        <v>19</v>
      </c>
      <c r="J42" s="182">
        <v>5</v>
      </c>
      <c r="K42" s="182">
        <v>11</v>
      </c>
      <c r="L42" s="182">
        <v>10</v>
      </c>
      <c r="M42" s="182">
        <v>8</v>
      </c>
      <c r="N42" s="182">
        <v>8</v>
      </c>
      <c r="O42" s="182">
        <v>13</v>
      </c>
      <c r="P42" s="182">
        <v>12</v>
      </c>
      <c r="Q42" s="182">
        <v>7</v>
      </c>
      <c r="R42" s="182">
        <v>7</v>
      </c>
      <c r="S42" s="182">
        <v>16</v>
      </c>
      <c r="T42" s="182">
        <v>10</v>
      </c>
      <c r="U42" s="182">
        <v>11</v>
      </c>
      <c r="V42" s="182">
        <v>5</v>
      </c>
      <c r="W42" s="182">
        <v>1</v>
      </c>
      <c r="X42" s="182">
        <v>0</v>
      </c>
      <c r="Y42" s="182">
        <v>0</v>
      </c>
      <c r="Z42" s="64" t="s">
        <v>192</v>
      </c>
      <c r="AA42" s="4"/>
    </row>
    <row r="43" spans="1:27" s="31" customFormat="1" ht="15.75" customHeight="1">
      <c r="B43" s="32"/>
      <c r="C43" s="181"/>
      <c r="D43" s="254">
        <f t="shared" si="3"/>
        <v>8</v>
      </c>
      <c r="E43" s="211">
        <v>0</v>
      </c>
      <c r="F43" s="211">
        <v>0</v>
      </c>
      <c r="G43" s="211">
        <v>0</v>
      </c>
      <c r="H43" s="211">
        <v>1</v>
      </c>
      <c r="I43" s="211">
        <v>2</v>
      </c>
      <c r="J43" s="211">
        <v>2</v>
      </c>
      <c r="K43" s="211">
        <v>3</v>
      </c>
      <c r="L43" s="211">
        <v>0</v>
      </c>
      <c r="M43" s="211">
        <v>0</v>
      </c>
      <c r="N43" s="211">
        <v>0</v>
      </c>
      <c r="O43" s="211">
        <v>0</v>
      </c>
      <c r="P43" s="211">
        <v>0</v>
      </c>
      <c r="Q43" s="211">
        <v>0</v>
      </c>
      <c r="R43" s="211">
        <v>0</v>
      </c>
      <c r="S43" s="211">
        <v>0</v>
      </c>
      <c r="T43" s="211">
        <v>0</v>
      </c>
      <c r="U43" s="211">
        <v>0</v>
      </c>
      <c r="V43" s="211">
        <v>0</v>
      </c>
      <c r="W43" s="211">
        <v>0</v>
      </c>
      <c r="X43" s="211">
        <v>0</v>
      </c>
      <c r="Y43" s="211">
        <v>0</v>
      </c>
      <c r="Z43" s="60"/>
      <c r="AA43" s="33"/>
    </row>
    <row r="44" spans="1:27" ht="15.75" customHeight="1">
      <c r="B44" s="3" t="s">
        <v>32</v>
      </c>
      <c r="C44" s="181">
        <v>700</v>
      </c>
      <c r="D44" s="182">
        <f t="shared" si="3"/>
        <v>1373</v>
      </c>
      <c r="E44" s="182">
        <v>54</v>
      </c>
      <c r="F44" s="182">
        <v>42</v>
      </c>
      <c r="G44" s="182">
        <v>65</v>
      </c>
      <c r="H44" s="182">
        <v>70</v>
      </c>
      <c r="I44" s="182">
        <v>86</v>
      </c>
      <c r="J44" s="182">
        <v>81</v>
      </c>
      <c r="K44" s="182">
        <v>76</v>
      </c>
      <c r="L44" s="182">
        <v>67</v>
      </c>
      <c r="M44" s="182">
        <v>69</v>
      </c>
      <c r="N44" s="182">
        <v>98</v>
      </c>
      <c r="O44" s="182">
        <v>142</v>
      </c>
      <c r="P44" s="182">
        <v>124</v>
      </c>
      <c r="Q44" s="182">
        <v>76</v>
      </c>
      <c r="R44" s="182">
        <v>64</v>
      </c>
      <c r="S44" s="182">
        <v>91</v>
      </c>
      <c r="T44" s="182">
        <v>78</v>
      </c>
      <c r="U44" s="182">
        <v>53</v>
      </c>
      <c r="V44" s="182">
        <v>24</v>
      </c>
      <c r="W44" s="182">
        <v>7</v>
      </c>
      <c r="X44" s="182">
        <v>5</v>
      </c>
      <c r="Y44" s="182">
        <v>1</v>
      </c>
      <c r="Z44" s="64" t="s">
        <v>193</v>
      </c>
      <c r="AA44" s="4"/>
    </row>
    <row r="45" spans="1:27" s="31" customFormat="1" ht="15.75" customHeight="1">
      <c r="B45" s="32"/>
      <c r="C45" s="181"/>
      <c r="D45" s="256">
        <f t="shared" si="3"/>
        <v>40</v>
      </c>
      <c r="E45" s="211">
        <v>0</v>
      </c>
      <c r="F45" s="211">
        <v>0</v>
      </c>
      <c r="G45" s="211">
        <v>1</v>
      </c>
      <c r="H45" s="211">
        <v>3</v>
      </c>
      <c r="I45" s="211">
        <v>6</v>
      </c>
      <c r="J45" s="211">
        <v>8</v>
      </c>
      <c r="K45" s="211">
        <v>5</v>
      </c>
      <c r="L45" s="211">
        <v>4</v>
      </c>
      <c r="M45" s="211">
        <v>2</v>
      </c>
      <c r="N45" s="211">
        <v>3</v>
      </c>
      <c r="O45" s="211">
        <v>2</v>
      </c>
      <c r="P45" s="211">
        <v>2</v>
      </c>
      <c r="Q45" s="211">
        <v>2</v>
      </c>
      <c r="R45" s="211">
        <v>0</v>
      </c>
      <c r="S45" s="211">
        <v>0</v>
      </c>
      <c r="T45" s="211">
        <v>1</v>
      </c>
      <c r="U45" s="211">
        <v>0</v>
      </c>
      <c r="V45" s="211">
        <v>1</v>
      </c>
      <c r="W45" s="211">
        <v>0</v>
      </c>
      <c r="X45" s="211">
        <v>0</v>
      </c>
      <c r="Y45" s="211">
        <v>0</v>
      </c>
      <c r="Z45" s="60"/>
      <c r="AA45" s="33"/>
    </row>
    <row r="46" spans="1:27" ht="15.75" customHeight="1">
      <c r="A46" s="191"/>
      <c r="B46" s="192" t="s">
        <v>33</v>
      </c>
      <c r="C46" s="193">
        <v>1069</v>
      </c>
      <c r="D46" s="194">
        <f t="shared" si="3"/>
        <v>1994</v>
      </c>
      <c r="E46" s="194">
        <v>49</v>
      </c>
      <c r="F46" s="194">
        <v>70</v>
      </c>
      <c r="G46" s="194">
        <v>87</v>
      </c>
      <c r="H46" s="194">
        <v>66</v>
      </c>
      <c r="I46" s="194">
        <v>84</v>
      </c>
      <c r="J46" s="194">
        <v>93</v>
      </c>
      <c r="K46" s="194">
        <v>79</v>
      </c>
      <c r="L46" s="194">
        <v>76</v>
      </c>
      <c r="M46" s="194">
        <v>119</v>
      </c>
      <c r="N46" s="194">
        <v>121</v>
      </c>
      <c r="O46" s="194">
        <v>169</v>
      </c>
      <c r="P46" s="194">
        <v>141</v>
      </c>
      <c r="Q46" s="194">
        <v>104</v>
      </c>
      <c r="R46" s="194">
        <v>100</v>
      </c>
      <c r="S46" s="194">
        <v>169</v>
      </c>
      <c r="T46" s="194">
        <v>201</v>
      </c>
      <c r="U46" s="194">
        <v>165</v>
      </c>
      <c r="V46" s="194">
        <v>70</v>
      </c>
      <c r="W46" s="194">
        <v>28</v>
      </c>
      <c r="X46" s="194">
        <v>3</v>
      </c>
      <c r="Y46" s="194">
        <v>0</v>
      </c>
      <c r="Z46" s="195" t="s">
        <v>194</v>
      </c>
      <c r="AA46" s="4"/>
    </row>
    <row r="47" spans="1:27" s="31" customFormat="1" ht="15.75" customHeight="1">
      <c r="A47" s="33"/>
      <c r="B47" s="32"/>
      <c r="C47" s="181"/>
      <c r="D47" s="254">
        <f t="shared" si="3"/>
        <v>63</v>
      </c>
      <c r="E47" s="211">
        <v>0</v>
      </c>
      <c r="F47" s="211">
        <v>3</v>
      </c>
      <c r="G47" s="211">
        <v>2</v>
      </c>
      <c r="H47" s="211">
        <v>1</v>
      </c>
      <c r="I47" s="211">
        <v>9</v>
      </c>
      <c r="J47" s="211">
        <v>8</v>
      </c>
      <c r="K47" s="211">
        <v>9</v>
      </c>
      <c r="L47" s="211">
        <v>7</v>
      </c>
      <c r="M47" s="211">
        <v>3</v>
      </c>
      <c r="N47" s="211">
        <v>5</v>
      </c>
      <c r="O47" s="211">
        <v>3</v>
      </c>
      <c r="P47" s="211">
        <v>5</v>
      </c>
      <c r="Q47" s="211">
        <v>1</v>
      </c>
      <c r="R47" s="211">
        <v>0</v>
      </c>
      <c r="S47" s="211">
        <v>4</v>
      </c>
      <c r="T47" s="211">
        <v>2</v>
      </c>
      <c r="U47" s="211">
        <v>0</v>
      </c>
      <c r="V47" s="211">
        <v>0</v>
      </c>
      <c r="W47" s="211">
        <v>0</v>
      </c>
      <c r="X47" s="211">
        <v>1</v>
      </c>
      <c r="Y47" s="211">
        <v>0</v>
      </c>
      <c r="Z47" s="60"/>
      <c r="AA47" s="33"/>
    </row>
    <row r="48" spans="1:27" ht="15.75" customHeight="1">
      <c r="B48" s="3" t="s">
        <v>34</v>
      </c>
      <c r="C48" s="181">
        <v>142</v>
      </c>
      <c r="D48" s="182">
        <f t="shared" si="3"/>
        <v>307</v>
      </c>
      <c r="E48" s="182">
        <v>8</v>
      </c>
      <c r="F48" s="182">
        <v>7</v>
      </c>
      <c r="G48" s="182">
        <v>16</v>
      </c>
      <c r="H48" s="182">
        <v>26</v>
      </c>
      <c r="I48" s="182">
        <v>28</v>
      </c>
      <c r="J48" s="182">
        <v>15</v>
      </c>
      <c r="K48" s="182">
        <v>14</v>
      </c>
      <c r="L48" s="182">
        <v>17</v>
      </c>
      <c r="M48" s="182">
        <v>14</v>
      </c>
      <c r="N48" s="182">
        <v>30</v>
      </c>
      <c r="O48" s="182">
        <v>44</v>
      </c>
      <c r="P48" s="182">
        <v>21</v>
      </c>
      <c r="Q48" s="182">
        <v>19</v>
      </c>
      <c r="R48" s="182">
        <v>14</v>
      </c>
      <c r="S48" s="182">
        <v>12</v>
      </c>
      <c r="T48" s="182">
        <v>9</v>
      </c>
      <c r="U48" s="182">
        <v>8</v>
      </c>
      <c r="V48" s="182">
        <v>4</v>
      </c>
      <c r="W48" s="182">
        <v>1</v>
      </c>
      <c r="X48" s="182">
        <v>0</v>
      </c>
      <c r="Y48" s="182">
        <v>0</v>
      </c>
      <c r="Z48" s="64" t="s">
        <v>195</v>
      </c>
      <c r="AA48" s="4"/>
    </row>
    <row r="49" spans="1:27" s="31" customFormat="1" ht="15.75" customHeight="1">
      <c r="B49" s="32"/>
      <c r="C49" s="181"/>
      <c r="D49" s="254">
        <f t="shared" si="3"/>
        <v>7</v>
      </c>
      <c r="E49" s="211">
        <v>0</v>
      </c>
      <c r="F49" s="211">
        <v>0</v>
      </c>
      <c r="G49" s="211">
        <v>0</v>
      </c>
      <c r="H49" s="211">
        <v>0</v>
      </c>
      <c r="I49" s="211">
        <v>1</v>
      </c>
      <c r="J49" s="211">
        <v>1</v>
      </c>
      <c r="K49" s="211">
        <v>2</v>
      </c>
      <c r="L49" s="211">
        <v>0</v>
      </c>
      <c r="M49" s="211">
        <v>1</v>
      </c>
      <c r="N49" s="211">
        <v>0</v>
      </c>
      <c r="O49" s="211">
        <v>2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1">
        <v>0</v>
      </c>
      <c r="W49" s="211">
        <v>0</v>
      </c>
      <c r="X49" s="211">
        <v>0</v>
      </c>
      <c r="Y49" s="211">
        <v>0</v>
      </c>
      <c r="Z49" s="60"/>
      <c r="AA49" s="33"/>
    </row>
    <row r="50" spans="1:27" ht="15.75" customHeight="1">
      <c r="B50" s="56" t="s">
        <v>35</v>
      </c>
      <c r="C50" s="181">
        <v>731</v>
      </c>
      <c r="D50" s="182">
        <f t="shared" si="3"/>
        <v>1377</v>
      </c>
      <c r="E50" s="182">
        <v>35</v>
      </c>
      <c r="F50" s="182">
        <v>41</v>
      </c>
      <c r="G50" s="182">
        <v>85</v>
      </c>
      <c r="H50" s="182">
        <v>93</v>
      </c>
      <c r="I50" s="182">
        <v>70</v>
      </c>
      <c r="J50" s="182">
        <v>54</v>
      </c>
      <c r="K50" s="182">
        <v>43</v>
      </c>
      <c r="L50" s="182">
        <v>55</v>
      </c>
      <c r="M50" s="182">
        <v>80</v>
      </c>
      <c r="N50" s="182">
        <v>124</v>
      </c>
      <c r="O50" s="182">
        <v>142</v>
      </c>
      <c r="P50" s="182">
        <v>100</v>
      </c>
      <c r="Q50" s="182">
        <v>60</v>
      </c>
      <c r="R50" s="182">
        <v>43</v>
      </c>
      <c r="S50" s="182">
        <v>80</v>
      </c>
      <c r="T50" s="182">
        <v>108</v>
      </c>
      <c r="U50" s="182">
        <v>99</v>
      </c>
      <c r="V50" s="182">
        <v>39</v>
      </c>
      <c r="W50" s="182">
        <v>22</v>
      </c>
      <c r="X50" s="182">
        <v>4</v>
      </c>
      <c r="Y50" s="182">
        <v>0</v>
      </c>
      <c r="Z50" s="68" t="s">
        <v>196</v>
      </c>
      <c r="AA50" s="4"/>
    </row>
    <row r="51" spans="1:27" s="31" customFormat="1" ht="15.75" customHeight="1">
      <c r="B51" s="32"/>
      <c r="C51" s="181"/>
      <c r="D51" s="254">
        <f t="shared" si="3"/>
        <v>41</v>
      </c>
      <c r="E51" s="211">
        <v>0</v>
      </c>
      <c r="F51" s="211">
        <v>0</v>
      </c>
      <c r="G51" s="211">
        <v>1</v>
      </c>
      <c r="H51" s="211">
        <v>1</v>
      </c>
      <c r="I51" s="211">
        <v>10</v>
      </c>
      <c r="J51" s="211">
        <v>7</v>
      </c>
      <c r="K51" s="211">
        <v>5</v>
      </c>
      <c r="L51" s="211">
        <v>3</v>
      </c>
      <c r="M51" s="211">
        <v>1</v>
      </c>
      <c r="N51" s="211">
        <v>3</v>
      </c>
      <c r="O51" s="211">
        <v>1</v>
      </c>
      <c r="P51" s="211">
        <v>4</v>
      </c>
      <c r="Q51" s="211">
        <v>2</v>
      </c>
      <c r="R51" s="211">
        <v>0</v>
      </c>
      <c r="S51" s="211">
        <v>1</v>
      </c>
      <c r="T51" s="211">
        <v>1</v>
      </c>
      <c r="U51" s="211">
        <v>1</v>
      </c>
      <c r="V51" s="211">
        <v>0</v>
      </c>
      <c r="W51" s="211">
        <v>0</v>
      </c>
      <c r="X51" s="211">
        <v>0</v>
      </c>
      <c r="Y51" s="211">
        <v>0</v>
      </c>
      <c r="Z51" s="69"/>
      <c r="AA51" s="33"/>
    </row>
    <row r="52" spans="1:27" ht="15.75" customHeight="1">
      <c r="B52" s="56" t="s">
        <v>36</v>
      </c>
      <c r="C52" s="181">
        <v>567</v>
      </c>
      <c r="D52" s="182">
        <f t="shared" si="3"/>
        <v>1062</v>
      </c>
      <c r="E52" s="182">
        <v>29</v>
      </c>
      <c r="F52" s="182">
        <v>43</v>
      </c>
      <c r="G52" s="182">
        <v>57</v>
      </c>
      <c r="H52" s="182">
        <v>63</v>
      </c>
      <c r="I52" s="182">
        <v>53</v>
      </c>
      <c r="J52" s="182">
        <v>47</v>
      </c>
      <c r="K52" s="182">
        <v>66</v>
      </c>
      <c r="L52" s="182">
        <v>48</v>
      </c>
      <c r="M52" s="182">
        <v>56</v>
      </c>
      <c r="N52" s="182">
        <v>67</v>
      </c>
      <c r="O52" s="182">
        <v>86</v>
      </c>
      <c r="P52" s="182">
        <v>95</v>
      </c>
      <c r="Q52" s="182">
        <v>69</v>
      </c>
      <c r="R52" s="182">
        <v>49</v>
      </c>
      <c r="S52" s="182">
        <v>59</v>
      </c>
      <c r="T52" s="182">
        <v>77</v>
      </c>
      <c r="U52" s="182">
        <v>55</v>
      </c>
      <c r="V52" s="182">
        <v>30</v>
      </c>
      <c r="W52" s="182">
        <v>11</v>
      </c>
      <c r="X52" s="182">
        <v>2</v>
      </c>
      <c r="Y52" s="182">
        <v>0</v>
      </c>
      <c r="Z52" s="68" t="s">
        <v>197</v>
      </c>
      <c r="AA52" s="4"/>
    </row>
    <row r="53" spans="1:27" s="31" customFormat="1" ht="15.75" customHeight="1" thickBot="1">
      <c r="A53" s="43"/>
      <c r="B53" s="44"/>
      <c r="C53" s="186"/>
      <c r="D53" s="302">
        <f t="shared" si="3"/>
        <v>44</v>
      </c>
      <c r="E53" s="217">
        <v>0</v>
      </c>
      <c r="F53" s="217">
        <v>3</v>
      </c>
      <c r="G53" s="217">
        <v>3</v>
      </c>
      <c r="H53" s="217">
        <v>2</v>
      </c>
      <c r="I53" s="217">
        <v>2</v>
      </c>
      <c r="J53" s="217">
        <v>2</v>
      </c>
      <c r="K53" s="217">
        <v>1</v>
      </c>
      <c r="L53" s="217">
        <v>2</v>
      </c>
      <c r="M53" s="217">
        <v>6</v>
      </c>
      <c r="N53" s="217">
        <v>3</v>
      </c>
      <c r="O53" s="217">
        <v>6</v>
      </c>
      <c r="P53" s="217">
        <v>2</v>
      </c>
      <c r="Q53" s="217">
        <v>5</v>
      </c>
      <c r="R53" s="217">
        <v>1</v>
      </c>
      <c r="S53" s="217">
        <v>4</v>
      </c>
      <c r="T53" s="217">
        <v>2</v>
      </c>
      <c r="U53" s="217">
        <v>0</v>
      </c>
      <c r="V53" s="217">
        <v>0</v>
      </c>
      <c r="W53" s="217">
        <v>0</v>
      </c>
      <c r="X53" s="217">
        <v>0</v>
      </c>
      <c r="Y53" s="217">
        <v>0</v>
      </c>
      <c r="Z53" s="70"/>
      <c r="AA53" s="33"/>
    </row>
    <row r="54" spans="1:27" ht="15.75" customHeight="1">
      <c r="A54" s="410" t="s">
        <v>0</v>
      </c>
      <c r="B54" s="411"/>
      <c r="C54" s="53" t="s">
        <v>1</v>
      </c>
      <c r="D54" s="53" t="s">
        <v>2</v>
      </c>
      <c r="E54" s="54" t="s">
        <v>436</v>
      </c>
      <c r="F54" s="54" t="s">
        <v>437</v>
      </c>
      <c r="G54" s="54" t="s">
        <v>3</v>
      </c>
      <c r="H54" s="54" t="s">
        <v>136</v>
      </c>
      <c r="I54" s="54" t="s">
        <v>4</v>
      </c>
      <c r="J54" s="54" t="s">
        <v>5</v>
      </c>
      <c r="K54" s="54" t="s">
        <v>6</v>
      </c>
      <c r="L54" s="54" t="s">
        <v>7</v>
      </c>
      <c r="M54" s="54" t="s">
        <v>8</v>
      </c>
      <c r="N54" s="54" t="s">
        <v>9</v>
      </c>
      <c r="O54" s="54" t="s">
        <v>10</v>
      </c>
      <c r="P54" s="54" t="s">
        <v>11</v>
      </c>
      <c r="Q54" s="54" t="s">
        <v>12</v>
      </c>
      <c r="R54" s="54" t="s">
        <v>13</v>
      </c>
      <c r="S54" s="54" t="s">
        <v>14</v>
      </c>
      <c r="T54" s="55" t="s">
        <v>157</v>
      </c>
      <c r="U54" s="55" t="s">
        <v>158</v>
      </c>
      <c r="V54" s="55" t="s">
        <v>159</v>
      </c>
      <c r="W54" s="55" t="s">
        <v>160</v>
      </c>
      <c r="X54" s="55" t="s">
        <v>161</v>
      </c>
      <c r="Y54" s="55" t="s">
        <v>162</v>
      </c>
      <c r="Z54" s="61" t="s">
        <v>0</v>
      </c>
      <c r="AA54" s="4"/>
    </row>
    <row r="55" spans="1:27" ht="15.75" customHeight="1">
      <c r="B55" s="56" t="s">
        <v>37</v>
      </c>
      <c r="C55" s="181">
        <v>426</v>
      </c>
      <c r="D55" s="182">
        <f t="shared" si="3"/>
        <v>922</v>
      </c>
      <c r="E55" s="182">
        <v>30</v>
      </c>
      <c r="F55" s="182">
        <v>40</v>
      </c>
      <c r="G55" s="182">
        <v>41</v>
      </c>
      <c r="H55" s="182">
        <v>54</v>
      </c>
      <c r="I55" s="182">
        <v>57</v>
      </c>
      <c r="J55" s="182">
        <v>60</v>
      </c>
      <c r="K55" s="182">
        <v>56</v>
      </c>
      <c r="L55" s="182">
        <v>40</v>
      </c>
      <c r="M55" s="182">
        <v>49</v>
      </c>
      <c r="N55" s="182">
        <v>81</v>
      </c>
      <c r="O55" s="182">
        <v>92</v>
      </c>
      <c r="P55" s="182">
        <v>94</v>
      </c>
      <c r="Q55" s="182">
        <v>55</v>
      </c>
      <c r="R55" s="182">
        <v>33</v>
      </c>
      <c r="S55" s="182">
        <v>47</v>
      </c>
      <c r="T55" s="182">
        <v>33</v>
      </c>
      <c r="U55" s="182">
        <v>37</v>
      </c>
      <c r="V55" s="182">
        <v>15</v>
      </c>
      <c r="W55" s="182">
        <v>8</v>
      </c>
      <c r="X55" s="182">
        <v>0</v>
      </c>
      <c r="Y55" s="182">
        <v>0</v>
      </c>
      <c r="Z55" s="68" t="s">
        <v>198</v>
      </c>
      <c r="AA55" s="4"/>
    </row>
    <row r="56" spans="1:27" s="31" customFormat="1" ht="15.75" customHeight="1">
      <c r="B56" s="32"/>
      <c r="C56" s="181"/>
      <c r="D56" s="254">
        <f t="shared" si="3"/>
        <v>39</v>
      </c>
      <c r="E56" s="211">
        <v>3</v>
      </c>
      <c r="F56" s="211">
        <v>2</v>
      </c>
      <c r="G56" s="211">
        <v>3</v>
      </c>
      <c r="H56" s="211">
        <v>7</v>
      </c>
      <c r="I56" s="211">
        <v>3</v>
      </c>
      <c r="J56" s="211">
        <v>3</v>
      </c>
      <c r="K56" s="211">
        <v>2</v>
      </c>
      <c r="L56" s="211">
        <v>0</v>
      </c>
      <c r="M56" s="211">
        <v>2</v>
      </c>
      <c r="N56" s="211">
        <v>5</v>
      </c>
      <c r="O56" s="211">
        <v>3</v>
      </c>
      <c r="P56" s="211">
        <v>1</v>
      </c>
      <c r="Q56" s="211">
        <v>2</v>
      </c>
      <c r="R56" s="211">
        <v>2</v>
      </c>
      <c r="S56" s="211">
        <v>1</v>
      </c>
      <c r="T56" s="211">
        <v>0</v>
      </c>
      <c r="U56" s="211">
        <v>0</v>
      </c>
      <c r="V56" s="211">
        <v>0</v>
      </c>
      <c r="W56" s="211">
        <v>0</v>
      </c>
      <c r="X56" s="211">
        <v>0</v>
      </c>
      <c r="Y56" s="211">
        <v>0</v>
      </c>
      <c r="Z56" s="69"/>
      <c r="AA56" s="33"/>
    </row>
    <row r="57" spans="1:27" ht="15.75" customHeight="1">
      <c r="B57" s="56" t="s">
        <v>38</v>
      </c>
      <c r="C57" s="181">
        <v>655</v>
      </c>
      <c r="D57" s="182">
        <f t="shared" si="3"/>
        <v>1134</v>
      </c>
      <c r="E57" s="182">
        <v>22</v>
      </c>
      <c r="F57" s="182">
        <v>29</v>
      </c>
      <c r="G57" s="182">
        <v>40</v>
      </c>
      <c r="H57" s="182">
        <v>47</v>
      </c>
      <c r="I57" s="182">
        <v>66</v>
      </c>
      <c r="J57" s="182">
        <v>61</v>
      </c>
      <c r="K57" s="182">
        <v>59</v>
      </c>
      <c r="L57" s="182">
        <v>57</v>
      </c>
      <c r="M57" s="182">
        <v>61</v>
      </c>
      <c r="N57" s="182">
        <v>94</v>
      </c>
      <c r="O57" s="182">
        <v>134</v>
      </c>
      <c r="P57" s="182">
        <v>88</v>
      </c>
      <c r="Q57" s="182">
        <v>64</v>
      </c>
      <c r="R57" s="182">
        <v>59</v>
      </c>
      <c r="S57" s="182">
        <v>87</v>
      </c>
      <c r="T57" s="182">
        <v>84</v>
      </c>
      <c r="U57" s="182">
        <v>51</v>
      </c>
      <c r="V57" s="182">
        <v>22</v>
      </c>
      <c r="W57" s="182">
        <v>5</v>
      </c>
      <c r="X57" s="182">
        <v>4</v>
      </c>
      <c r="Y57" s="182">
        <v>0</v>
      </c>
      <c r="Z57" s="64" t="s">
        <v>38</v>
      </c>
      <c r="AA57" s="4"/>
    </row>
    <row r="58" spans="1:27" s="31" customFormat="1" ht="15.75" customHeight="1">
      <c r="B58" s="32"/>
      <c r="C58" s="181"/>
      <c r="D58" s="254">
        <f t="shared" si="3"/>
        <v>55</v>
      </c>
      <c r="E58" s="211">
        <v>3</v>
      </c>
      <c r="F58" s="211">
        <v>1</v>
      </c>
      <c r="G58" s="211">
        <v>0</v>
      </c>
      <c r="H58" s="211">
        <v>0</v>
      </c>
      <c r="I58" s="211">
        <v>15</v>
      </c>
      <c r="J58" s="211">
        <v>13</v>
      </c>
      <c r="K58" s="211">
        <v>5</v>
      </c>
      <c r="L58" s="211">
        <v>3</v>
      </c>
      <c r="M58" s="211">
        <v>3</v>
      </c>
      <c r="N58" s="211">
        <v>2</v>
      </c>
      <c r="O58" s="211">
        <v>1</v>
      </c>
      <c r="P58" s="211">
        <v>2</v>
      </c>
      <c r="Q58" s="211">
        <v>2</v>
      </c>
      <c r="R58" s="211">
        <v>0</v>
      </c>
      <c r="S58" s="211">
        <v>2</v>
      </c>
      <c r="T58" s="211">
        <v>2</v>
      </c>
      <c r="U58" s="211">
        <v>0</v>
      </c>
      <c r="V58" s="211">
        <v>1</v>
      </c>
      <c r="W58" s="211">
        <v>0</v>
      </c>
      <c r="X58" s="211">
        <v>0</v>
      </c>
      <c r="Y58" s="211">
        <v>0</v>
      </c>
      <c r="Z58" s="60"/>
      <c r="AA58" s="33"/>
    </row>
    <row r="59" spans="1:27" s="31" customFormat="1" ht="15.75" customHeight="1">
      <c r="B59" s="32" t="s">
        <v>376</v>
      </c>
      <c r="C59" s="181">
        <v>558</v>
      </c>
      <c r="D59" s="182">
        <f t="shared" si="3"/>
        <v>1019</v>
      </c>
      <c r="E59" s="182">
        <v>16</v>
      </c>
      <c r="F59" s="182">
        <v>17</v>
      </c>
      <c r="G59" s="182">
        <v>29</v>
      </c>
      <c r="H59" s="182">
        <v>49</v>
      </c>
      <c r="I59" s="182">
        <v>64</v>
      </c>
      <c r="J59" s="182">
        <v>59</v>
      </c>
      <c r="K59" s="182">
        <v>47</v>
      </c>
      <c r="L59" s="182">
        <v>30</v>
      </c>
      <c r="M59" s="182">
        <v>41</v>
      </c>
      <c r="N59" s="182">
        <v>67</v>
      </c>
      <c r="O59" s="182">
        <v>103</v>
      </c>
      <c r="P59" s="182">
        <v>113</v>
      </c>
      <c r="Q59" s="182">
        <v>64</v>
      </c>
      <c r="R59" s="182">
        <v>34</v>
      </c>
      <c r="S59" s="182">
        <v>67</v>
      </c>
      <c r="T59" s="182">
        <v>82</v>
      </c>
      <c r="U59" s="182">
        <v>67</v>
      </c>
      <c r="V59" s="182">
        <v>44</v>
      </c>
      <c r="W59" s="182">
        <v>20</v>
      </c>
      <c r="X59" s="182">
        <v>6</v>
      </c>
      <c r="Y59" s="182">
        <v>0</v>
      </c>
      <c r="Z59" s="60" t="s">
        <v>378</v>
      </c>
      <c r="AA59" s="33"/>
    </row>
    <row r="60" spans="1:27" s="31" customFormat="1" ht="15.75" customHeight="1">
      <c r="B60" s="32"/>
      <c r="C60" s="181"/>
      <c r="D60" s="254">
        <f t="shared" si="3"/>
        <v>61</v>
      </c>
      <c r="E60" s="211">
        <v>1</v>
      </c>
      <c r="F60" s="211">
        <v>2</v>
      </c>
      <c r="G60" s="211">
        <v>1</v>
      </c>
      <c r="H60" s="211">
        <v>4</v>
      </c>
      <c r="I60" s="211">
        <v>11</v>
      </c>
      <c r="J60" s="211">
        <v>13</v>
      </c>
      <c r="K60" s="211">
        <v>11</v>
      </c>
      <c r="L60" s="211">
        <v>4</v>
      </c>
      <c r="M60" s="211">
        <v>4</v>
      </c>
      <c r="N60" s="211">
        <v>3</v>
      </c>
      <c r="O60" s="211">
        <v>3</v>
      </c>
      <c r="P60" s="211">
        <v>2</v>
      </c>
      <c r="Q60" s="211">
        <v>1</v>
      </c>
      <c r="R60" s="211">
        <v>0</v>
      </c>
      <c r="S60" s="211">
        <v>1</v>
      </c>
      <c r="T60" s="211">
        <v>0</v>
      </c>
      <c r="U60" s="211">
        <v>0</v>
      </c>
      <c r="V60" s="211">
        <v>0</v>
      </c>
      <c r="W60" s="211">
        <v>0</v>
      </c>
      <c r="X60" s="211">
        <v>0</v>
      </c>
      <c r="Y60" s="211">
        <v>0</v>
      </c>
      <c r="Z60" s="60"/>
      <c r="AA60" s="33"/>
    </row>
    <row r="61" spans="1:27" ht="15.75" customHeight="1">
      <c r="B61" s="3" t="s">
        <v>39</v>
      </c>
      <c r="C61" s="181">
        <v>130</v>
      </c>
      <c r="D61" s="182">
        <f t="shared" si="3"/>
        <v>211</v>
      </c>
      <c r="E61" s="182">
        <v>3</v>
      </c>
      <c r="F61" s="182">
        <v>6</v>
      </c>
      <c r="G61" s="182">
        <v>4</v>
      </c>
      <c r="H61" s="182">
        <v>7</v>
      </c>
      <c r="I61" s="182">
        <v>8</v>
      </c>
      <c r="J61" s="182">
        <v>12</v>
      </c>
      <c r="K61" s="182">
        <v>8</v>
      </c>
      <c r="L61" s="182">
        <v>9</v>
      </c>
      <c r="M61" s="182">
        <v>13</v>
      </c>
      <c r="N61" s="182">
        <v>8</v>
      </c>
      <c r="O61" s="182">
        <v>15</v>
      </c>
      <c r="P61" s="182">
        <v>23</v>
      </c>
      <c r="Q61" s="182">
        <v>15</v>
      </c>
      <c r="R61" s="182">
        <v>15</v>
      </c>
      <c r="S61" s="182">
        <v>17</v>
      </c>
      <c r="T61" s="182">
        <v>13</v>
      </c>
      <c r="U61" s="182">
        <v>17</v>
      </c>
      <c r="V61" s="182">
        <v>13</v>
      </c>
      <c r="W61" s="182">
        <v>4</v>
      </c>
      <c r="X61" s="182">
        <v>1</v>
      </c>
      <c r="Y61" s="182">
        <v>0</v>
      </c>
      <c r="Z61" s="64" t="s">
        <v>39</v>
      </c>
      <c r="AA61" s="4"/>
    </row>
    <row r="62" spans="1:27" s="31" customFormat="1" ht="15.75" customHeight="1">
      <c r="B62" s="32"/>
      <c r="C62" s="181"/>
      <c r="D62" s="254">
        <f t="shared" si="3"/>
        <v>14</v>
      </c>
      <c r="E62" s="211">
        <v>0</v>
      </c>
      <c r="F62" s="211">
        <v>0</v>
      </c>
      <c r="G62" s="211">
        <v>0</v>
      </c>
      <c r="H62" s="211">
        <v>0</v>
      </c>
      <c r="I62" s="211">
        <v>3</v>
      </c>
      <c r="J62" s="211">
        <v>4</v>
      </c>
      <c r="K62" s="211">
        <v>4</v>
      </c>
      <c r="L62" s="211">
        <v>1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1</v>
      </c>
      <c r="S62" s="211">
        <v>0</v>
      </c>
      <c r="T62" s="211">
        <v>0</v>
      </c>
      <c r="U62" s="211">
        <v>0</v>
      </c>
      <c r="V62" s="211">
        <v>1</v>
      </c>
      <c r="W62" s="211">
        <v>0</v>
      </c>
      <c r="X62" s="211">
        <v>0</v>
      </c>
      <c r="Y62" s="211">
        <v>0</v>
      </c>
      <c r="Z62" s="60"/>
      <c r="AA62" s="33"/>
    </row>
    <row r="63" spans="1:27" ht="15.75" customHeight="1">
      <c r="A63" s="4"/>
      <c r="B63" s="3" t="s">
        <v>40</v>
      </c>
      <c r="C63" s="181">
        <v>874</v>
      </c>
      <c r="D63" s="182">
        <f t="shared" si="3"/>
        <v>1335</v>
      </c>
      <c r="E63" s="182">
        <v>33</v>
      </c>
      <c r="F63" s="182">
        <v>40</v>
      </c>
      <c r="G63" s="182">
        <v>29</v>
      </c>
      <c r="H63" s="182">
        <v>45</v>
      </c>
      <c r="I63" s="182">
        <v>75</v>
      </c>
      <c r="J63" s="182">
        <v>103</v>
      </c>
      <c r="K63" s="182">
        <v>92</v>
      </c>
      <c r="L63" s="182">
        <v>81</v>
      </c>
      <c r="M63" s="182">
        <v>62</v>
      </c>
      <c r="N63" s="182">
        <v>90</v>
      </c>
      <c r="O63" s="182">
        <v>114</v>
      </c>
      <c r="P63" s="182">
        <v>125</v>
      </c>
      <c r="Q63" s="182">
        <v>76</v>
      </c>
      <c r="R63" s="182">
        <v>61</v>
      </c>
      <c r="S63" s="182">
        <v>77</v>
      </c>
      <c r="T63" s="182">
        <v>89</v>
      </c>
      <c r="U63" s="182">
        <v>78</v>
      </c>
      <c r="V63" s="182">
        <v>34</v>
      </c>
      <c r="W63" s="182">
        <v>23</v>
      </c>
      <c r="X63" s="182">
        <v>7</v>
      </c>
      <c r="Y63" s="199">
        <v>1</v>
      </c>
      <c r="Z63" s="64" t="s">
        <v>40</v>
      </c>
      <c r="AA63" s="4"/>
    </row>
    <row r="64" spans="1:27" s="31" customFormat="1" ht="15.75" customHeight="1">
      <c r="A64" s="85"/>
      <c r="B64" s="86"/>
      <c r="C64" s="183"/>
      <c r="D64" s="256">
        <f t="shared" si="3"/>
        <v>22</v>
      </c>
      <c r="E64" s="212">
        <v>0</v>
      </c>
      <c r="F64" s="212">
        <v>0</v>
      </c>
      <c r="G64" s="212">
        <v>0</v>
      </c>
      <c r="H64" s="212">
        <v>0</v>
      </c>
      <c r="I64" s="212">
        <v>0</v>
      </c>
      <c r="J64" s="212">
        <v>5</v>
      </c>
      <c r="K64" s="212">
        <v>5</v>
      </c>
      <c r="L64" s="212">
        <v>0</v>
      </c>
      <c r="M64" s="212">
        <v>1</v>
      </c>
      <c r="N64" s="212">
        <v>0</v>
      </c>
      <c r="O64" s="212">
        <v>3</v>
      </c>
      <c r="P64" s="212">
        <v>0</v>
      </c>
      <c r="Q64" s="212">
        <v>4</v>
      </c>
      <c r="R64" s="212">
        <v>0</v>
      </c>
      <c r="S64" s="212">
        <v>2</v>
      </c>
      <c r="T64" s="212">
        <v>1</v>
      </c>
      <c r="U64" s="212">
        <v>1</v>
      </c>
      <c r="V64" s="212">
        <v>0</v>
      </c>
      <c r="W64" s="212">
        <v>0</v>
      </c>
      <c r="X64" s="212">
        <v>0</v>
      </c>
      <c r="Y64" s="218">
        <v>0</v>
      </c>
      <c r="Z64" s="87"/>
      <c r="AA64" s="33"/>
    </row>
    <row r="65" spans="1:27" ht="15.75" customHeight="1">
      <c r="B65" s="3" t="s">
        <v>41</v>
      </c>
      <c r="C65" s="181">
        <v>670</v>
      </c>
      <c r="D65" s="194">
        <f t="shared" si="3"/>
        <v>1122</v>
      </c>
      <c r="E65" s="182">
        <v>28</v>
      </c>
      <c r="F65" s="182">
        <v>37</v>
      </c>
      <c r="G65" s="182">
        <v>25</v>
      </c>
      <c r="H65" s="182">
        <v>31</v>
      </c>
      <c r="I65" s="182">
        <v>47</v>
      </c>
      <c r="J65" s="182">
        <v>58</v>
      </c>
      <c r="K65" s="182">
        <v>50</v>
      </c>
      <c r="L65" s="182">
        <v>52</v>
      </c>
      <c r="M65" s="182">
        <v>37</v>
      </c>
      <c r="N65" s="182">
        <v>71</v>
      </c>
      <c r="O65" s="182">
        <v>89</v>
      </c>
      <c r="P65" s="182">
        <v>78</v>
      </c>
      <c r="Q65" s="182">
        <v>68</v>
      </c>
      <c r="R65" s="182">
        <v>67</v>
      </c>
      <c r="S65" s="182">
        <v>78</v>
      </c>
      <c r="T65" s="182">
        <v>119</v>
      </c>
      <c r="U65" s="182">
        <v>99</v>
      </c>
      <c r="V65" s="182">
        <v>65</v>
      </c>
      <c r="W65" s="182">
        <v>20</v>
      </c>
      <c r="X65" s="182">
        <v>2</v>
      </c>
      <c r="Y65" s="182">
        <v>1</v>
      </c>
      <c r="Z65" s="64" t="s">
        <v>41</v>
      </c>
      <c r="AA65" s="4"/>
    </row>
    <row r="66" spans="1:27" s="31" customFormat="1" ht="15.75" customHeight="1">
      <c r="B66" s="32"/>
      <c r="C66" s="181"/>
      <c r="D66" s="211">
        <f t="shared" si="3"/>
        <v>18</v>
      </c>
      <c r="E66" s="211">
        <v>1</v>
      </c>
      <c r="F66" s="211">
        <v>0</v>
      </c>
      <c r="G66" s="211">
        <v>0</v>
      </c>
      <c r="H66" s="211">
        <v>0</v>
      </c>
      <c r="I66" s="211">
        <v>0</v>
      </c>
      <c r="J66" s="211">
        <v>2</v>
      </c>
      <c r="K66" s="211">
        <v>2</v>
      </c>
      <c r="L66" s="211">
        <v>2</v>
      </c>
      <c r="M66" s="211">
        <v>2</v>
      </c>
      <c r="N66" s="211">
        <v>0</v>
      </c>
      <c r="O66" s="211">
        <v>2</v>
      </c>
      <c r="P66" s="211">
        <v>2</v>
      </c>
      <c r="Q66" s="211">
        <v>1</v>
      </c>
      <c r="R66" s="211">
        <v>1</v>
      </c>
      <c r="S66" s="211">
        <v>0</v>
      </c>
      <c r="T66" s="211">
        <v>1</v>
      </c>
      <c r="U66" s="211">
        <v>2</v>
      </c>
      <c r="V66" s="211">
        <v>0</v>
      </c>
      <c r="W66" s="211">
        <v>0</v>
      </c>
      <c r="X66" s="211">
        <v>0</v>
      </c>
      <c r="Y66" s="211">
        <v>0</v>
      </c>
      <c r="Z66" s="60"/>
      <c r="AA66" s="33"/>
    </row>
    <row r="67" spans="1:27" ht="15.75" customHeight="1">
      <c r="B67" s="3" t="s">
        <v>42</v>
      </c>
      <c r="C67" s="181">
        <v>1614</v>
      </c>
      <c r="D67" s="182">
        <f t="shared" si="3"/>
        <v>2430</v>
      </c>
      <c r="E67" s="182">
        <v>33</v>
      </c>
      <c r="F67" s="182">
        <v>39</v>
      </c>
      <c r="G67" s="182">
        <v>62</v>
      </c>
      <c r="H67" s="182">
        <v>108</v>
      </c>
      <c r="I67" s="182">
        <v>132</v>
      </c>
      <c r="J67" s="182">
        <v>166</v>
      </c>
      <c r="K67" s="182">
        <v>133</v>
      </c>
      <c r="L67" s="182">
        <v>84</v>
      </c>
      <c r="M67" s="182">
        <v>124</v>
      </c>
      <c r="N67" s="182">
        <v>162</v>
      </c>
      <c r="O67" s="182">
        <v>276</v>
      </c>
      <c r="P67" s="182">
        <v>195</v>
      </c>
      <c r="Q67" s="182">
        <v>143</v>
      </c>
      <c r="R67" s="182">
        <v>129</v>
      </c>
      <c r="S67" s="182">
        <v>192</v>
      </c>
      <c r="T67" s="182">
        <v>200</v>
      </c>
      <c r="U67" s="182">
        <v>129</v>
      </c>
      <c r="V67" s="182">
        <v>84</v>
      </c>
      <c r="W67" s="182">
        <v>33</v>
      </c>
      <c r="X67" s="182">
        <v>5</v>
      </c>
      <c r="Y67" s="182">
        <v>1</v>
      </c>
      <c r="Z67" s="64" t="s">
        <v>42</v>
      </c>
      <c r="AA67" s="4"/>
    </row>
    <row r="68" spans="1:27" s="31" customFormat="1" ht="15.75" customHeight="1">
      <c r="B68" s="32"/>
      <c r="C68" s="181"/>
      <c r="D68" s="211">
        <f t="shared" si="3"/>
        <v>88</v>
      </c>
      <c r="E68" s="211">
        <v>2</v>
      </c>
      <c r="F68" s="211">
        <v>1</v>
      </c>
      <c r="G68" s="211">
        <v>0</v>
      </c>
      <c r="H68" s="211">
        <v>3</v>
      </c>
      <c r="I68" s="211">
        <v>7</v>
      </c>
      <c r="J68" s="211">
        <v>20</v>
      </c>
      <c r="K68" s="211">
        <v>12</v>
      </c>
      <c r="L68" s="211">
        <v>10</v>
      </c>
      <c r="M68" s="211">
        <v>3</v>
      </c>
      <c r="N68" s="211">
        <v>5</v>
      </c>
      <c r="O68" s="211">
        <v>5</v>
      </c>
      <c r="P68" s="211">
        <v>3</v>
      </c>
      <c r="Q68" s="211">
        <v>4</v>
      </c>
      <c r="R68" s="211">
        <v>3</v>
      </c>
      <c r="S68" s="211">
        <v>3</v>
      </c>
      <c r="T68" s="211">
        <v>1</v>
      </c>
      <c r="U68" s="211">
        <v>5</v>
      </c>
      <c r="V68" s="211">
        <v>1</v>
      </c>
      <c r="W68" s="211">
        <v>0</v>
      </c>
      <c r="X68" s="211">
        <v>0</v>
      </c>
      <c r="Y68" s="211">
        <v>0</v>
      </c>
      <c r="Z68" s="60"/>
      <c r="AA68" s="33"/>
    </row>
    <row r="69" spans="1:27" ht="15.75" customHeight="1">
      <c r="B69" s="3" t="s">
        <v>43</v>
      </c>
      <c r="C69" s="181">
        <v>975</v>
      </c>
      <c r="D69" s="182">
        <f t="shared" si="3"/>
        <v>1839</v>
      </c>
      <c r="E69" s="182">
        <v>29</v>
      </c>
      <c r="F69" s="182">
        <v>54</v>
      </c>
      <c r="G69" s="182">
        <v>74</v>
      </c>
      <c r="H69" s="182">
        <v>82</v>
      </c>
      <c r="I69" s="182">
        <v>97</v>
      </c>
      <c r="J69" s="182">
        <v>61</v>
      </c>
      <c r="K69" s="182">
        <v>82</v>
      </c>
      <c r="L69" s="182">
        <v>72</v>
      </c>
      <c r="M69" s="182">
        <v>87</v>
      </c>
      <c r="N69" s="182">
        <v>120</v>
      </c>
      <c r="O69" s="182">
        <v>195</v>
      </c>
      <c r="P69" s="182">
        <v>118</v>
      </c>
      <c r="Q69" s="182">
        <v>131</v>
      </c>
      <c r="R69" s="182">
        <v>90</v>
      </c>
      <c r="S69" s="182">
        <v>139</v>
      </c>
      <c r="T69" s="182">
        <v>179</v>
      </c>
      <c r="U69" s="182">
        <v>138</v>
      </c>
      <c r="V69" s="182">
        <v>67</v>
      </c>
      <c r="W69" s="182">
        <v>17</v>
      </c>
      <c r="X69" s="182">
        <v>6</v>
      </c>
      <c r="Y69" s="182">
        <v>1</v>
      </c>
      <c r="Z69" s="64" t="s">
        <v>43</v>
      </c>
      <c r="AA69" s="4"/>
    </row>
    <row r="70" spans="1:27" s="31" customFormat="1" ht="15.75" customHeight="1">
      <c r="B70" s="32"/>
      <c r="C70" s="181"/>
      <c r="D70" s="211">
        <f t="shared" si="3"/>
        <v>53</v>
      </c>
      <c r="E70" s="211">
        <v>2</v>
      </c>
      <c r="F70" s="211">
        <v>3</v>
      </c>
      <c r="G70" s="211">
        <v>1</v>
      </c>
      <c r="H70" s="211">
        <v>2</v>
      </c>
      <c r="I70" s="211">
        <v>6</v>
      </c>
      <c r="J70" s="211">
        <v>4</v>
      </c>
      <c r="K70" s="211">
        <v>5</v>
      </c>
      <c r="L70" s="211">
        <v>6</v>
      </c>
      <c r="M70" s="211">
        <v>6</v>
      </c>
      <c r="N70" s="211">
        <v>1</v>
      </c>
      <c r="O70" s="211">
        <v>2</v>
      </c>
      <c r="P70" s="211">
        <v>1</v>
      </c>
      <c r="Q70" s="211">
        <v>6</v>
      </c>
      <c r="R70" s="211">
        <v>6</v>
      </c>
      <c r="S70" s="211">
        <v>2</v>
      </c>
      <c r="T70" s="211">
        <v>0</v>
      </c>
      <c r="U70" s="211">
        <v>0</v>
      </c>
      <c r="V70" s="211">
        <v>0</v>
      </c>
      <c r="W70" s="211">
        <v>0</v>
      </c>
      <c r="X70" s="211">
        <v>0</v>
      </c>
      <c r="Y70" s="211">
        <v>0</v>
      </c>
      <c r="Z70" s="60"/>
      <c r="AA70" s="33"/>
    </row>
    <row r="71" spans="1:27" ht="15.75" customHeight="1">
      <c r="B71" s="3" t="s">
        <v>44</v>
      </c>
      <c r="C71" s="181">
        <v>1376</v>
      </c>
      <c r="D71" s="182">
        <f t="shared" si="3"/>
        <v>2299</v>
      </c>
      <c r="E71" s="182">
        <v>101</v>
      </c>
      <c r="F71" s="182">
        <v>100</v>
      </c>
      <c r="G71" s="182">
        <v>71</v>
      </c>
      <c r="H71" s="185">
        <v>48</v>
      </c>
      <c r="I71" s="182">
        <v>82</v>
      </c>
      <c r="J71" s="182">
        <v>151</v>
      </c>
      <c r="K71" s="182">
        <v>149</v>
      </c>
      <c r="L71" s="182">
        <v>182</v>
      </c>
      <c r="M71" s="182">
        <v>139</v>
      </c>
      <c r="N71" s="182">
        <v>124</v>
      </c>
      <c r="O71" s="185">
        <v>190</v>
      </c>
      <c r="P71" s="182">
        <v>182</v>
      </c>
      <c r="Q71" s="182">
        <v>133</v>
      </c>
      <c r="R71" s="182">
        <v>114</v>
      </c>
      <c r="S71" s="185">
        <v>142</v>
      </c>
      <c r="T71" s="185">
        <v>144</v>
      </c>
      <c r="U71" s="185">
        <v>115</v>
      </c>
      <c r="V71" s="185">
        <v>93</v>
      </c>
      <c r="W71" s="185">
        <v>33</v>
      </c>
      <c r="X71" s="185">
        <v>6</v>
      </c>
      <c r="Y71" s="182">
        <v>0</v>
      </c>
      <c r="Z71" s="64" t="s">
        <v>44</v>
      </c>
      <c r="AA71" s="4"/>
    </row>
    <row r="72" spans="1:27" s="31" customFormat="1" ht="15.75" customHeight="1">
      <c r="A72" s="33"/>
      <c r="B72" s="32"/>
      <c r="C72" s="181"/>
      <c r="D72" s="211">
        <f t="shared" si="3"/>
        <v>75</v>
      </c>
      <c r="E72" s="211">
        <v>2</v>
      </c>
      <c r="F72" s="211">
        <v>4</v>
      </c>
      <c r="G72" s="211">
        <v>2</v>
      </c>
      <c r="H72" s="215">
        <v>0</v>
      </c>
      <c r="I72" s="211">
        <v>6</v>
      </c>
      <c r="J72" s="211">
        <v>12</v>
      </c>
      <c r="K72" s="211">
        <v>10</v>
      </c>
      <c r="L72" s="211">
        <v>7</v>
      </c>
      <c r="M72" s="211">
        <v>7</v>
      </c>
      <c r="N72" s="211">
        <v>2</v>
      </c>
      <c r="O72" s="215">
        <v>2</v>
      </c>
      <c r="P72" s="211">
        <v>6</v>
      </c>
      <c r="Q72" s="211">
        <v>6</v>
      </c>
      <c r="R72" s="211">
        <v>2</v>
      </c>
      <c r="S72" s="215">
        <v>0</v>
      </c>
      <c r="T72" s="215">
        <v>3</v>
      </c>
      <c r="U72" s="215">
        <v>3</v>
      </c>
      <c r="V72" s="215">
        <v>0</v>
      </c>
      <c r="W72" s="215">
        <v>1</v>
      </c>
      <c r="X72" s="215">
        <v>0</v>
      </c>
      <c r="Y72" s="211">
        <v>0</v>
      </c>
      <c r="Z72" s="60"/>
      <c r="AA72" s="33"/>
    </row>
    <row r="73" spans="1:27" ht="15.75" customHeight="1">
      <c r="A73" s="4"/>
      <c r="B73" s="3" t="s">
        <v>45</v>
      </c>
      <c r="C73" s="181">
        <v>1682</v>
      </c>
      <c r="D73" s="182">
        <f t="shared" ref="D73:D105" si="4">SUM(E73:Y73)</f>
        <v>2608</v>
      </c>
      <c r="E73" s="182">
        <v>57</v>
      </c>
      <c r="F73" s="182">
        <v>53</v>
      </c>
      <c r="G73" s="182">
        <v>74</v>
      </c>
      <c r="H73" s="182">
        <v>113</v>
      </c>
      <c r="I73" s="182">
        <v>124</v>
      </c>
      <c r="J73" s="182">
        <v>158</v>
      </c>
      <c r="K73" s="182">
        <v>137</v>
      </c>
      <c r="L73" s="182">
        <v>123</v>
      </c>
      <c r="M73" s="182">
        <v>109</v>
      </c>
      <c r="N73" s="182">
        <v>182</v>
      </c>
      <c r="O73" s="182">
        <v>284</v>
      </c>
      <c r="P73" s="182">
        <v>227</v>
      </c>
      <c r="Q73" s="182">
        <v>188</v>
      </c>
      <c r="R73" s="182">
        <v>156</v>
      </c>
      <c r="S73" s="182">
        <v>149</v>
      </c>
      <c r="T73" s="182">
        <v>176</v>
      </c>
      <c r="U73" s="182">
        <v>134</v>
      </c>
      <c r="V73" s="182">
        <v>110</v>
      </c>
      <c r="W73" s="182">
        <v>45</v>
      </c>
      <c r="X73" s="182">
        <v>9</v>
      </c>
      <c r="Y73" s="182">
        <v>0</v>
      </c>
      <c r="Z73" s="64" t="s">
        <v>45</v>
      </c>
      <c r="AA73" s="4"/>
    </row>
    <row r="74" spans="1:27" s="31" customFormat="1" ht="15.75" customHeight="1">
      <c r="A74" s="85"/>
      <c r="B74" s="86"/>
      <c r="C74" s="183"/>
      <c r="D74" s="212">
        <f t="shared" si="4"/>
        <v>103</v>
      </c>
      <c r="E74" s="212">
        <v>3</v>
      </c>
      <c r="F74" s="212">
        <v>2</v>
      </c>
      <c r="G74" s="212">
        <v>0</v>
      </c>
      <c r="H74" s="212">
        <v>2</v>
      </c>
      <c r="I74" s="212">
        <v>15</v>
      </c>
      <c r="J74" s="212">
        <v>14</v>
      </c>
      <c r="K74" s="212">
        <v>10</v>
      </c>
      <c r="L74" s="212">
        <v>6</v>
      </c>
      <c r="M74" s="212">
        <v>5</v>
      </c>
      <c r="N74" s="212">
        <v>6</v>
      </c>
      <c r="O74" s="212">
        <v>7</v>
      </c>
      <c r="P74" s="212">
        <v>6</v>
      </c>
      <c r="Q74" s="212">
        <v>9</v>
      </c>
      <c r="R74" s="212">
        <v>5</v>
      </c>
      <c r="S74" s="212">
        <v>5</v>
      </c>
      <c r="T74" s="212">
        <v>1</v>
      </c>
      <c r="U74" s="212">
        <v>5</v>
      </c>
      <c r="V74" s="212">
        <v>1</v>
      </c>
      <c r="W74" s="212">
        <v>1</v>
      </c>
      <c r="X74" s="212">
        <v>0</v>
      </c>
      <c r="Y74" s="212">
        <v>0</v>
      </c>
      <c r="Z74" s="87"/>
      <c r="AA74" s="33"/>
    </row>
    <row r="75" spans="1:27" ht="15.75" customHeight="1">
      <c r="A75" s="4"/>
      <c r="B75" s="3" t="s">
        <v>46</v>
      </c>
      <c r="C75" s="181">
        <v>1581</v>
      </c>
      <c r="D75" s="182">
        <f t="shared" si="4"/>
        <v>2618</v>
      </c>
      <c r="E75" s="182">
        <v>45</v>
      </c>
      <c r="F75" s="182">
        <v>65</v>
      </c>
      <c r="G75" s="182">
        <v>77</v>
      </c>
      <c r="H75" s="182">
        <v>68</v>
      </c>
      <c r="I75" s="182">
        <v>99</v>
      </c>
      <c r="J75" s="182">
        <v>152</v>
      </c>
      <c r="K75" s="182">
        <v>134</v>
      </c>
      <c r="L75" s="182">
        <v>141</v>
      </c>
      <c r="M75" s="182">
        <v>149</v>
      </c>
      <c r="N75" s="182">
        <v>169</v>
      </c>
      <c r="O75" s="182">
        <v>217</v>
      </c>
      <c r="P75" s="182">
        <v>208</v>
      </c>
      <c r="Q75" s="182">
        <v>172</v>
      </c>
      <c r="R75" s="182">
        <v>191</v>
      </c>
      <c r="S75" s="182">
        <v>206</v>
      </c>
      <c r="T75" s="182">
        <v>206</v>
      </c>
      <c r="U75" s="182">
        <v>164</v>
      </c>
      <c r="V75" s="182">
        <v>105</v>
      </c>
      <c r="W75" s="182">
        <v>39</v>
      </c>
      <c r="X75" s="182">
        <v>9</v>
      </c>
      <c r="Y75" s="182">
        <v>2</v>
      </c>
      <c r="Z75" s="64" t="s">
        <v>46</v>
      </c>
      <c r="AA75" s="4"/>
    </row>
    <row r="76" spans="1:27" s="31" customFormat="1" ht="15.75" customHeight="1">
      <c r="A76" s="33"/>
      <c r="B76" s="32"/>
      <c r="C76" s="181"/>
      <c r="D76" s="211">
        <f t="shared" si="4"/>
        <v>69</v>
      </c>
      <c r="E76" s="211">
        <v>1</v>
      </c>
      <c r="F76" s="211">
        <v>1</v>
      </c>
      <c r="G76" s="211">
        <v>3</v>
      </c>
      <c r="H76" s="211">
        <v>1</v>
      </c>
      <c r="I76" s="211">
        <v>19</v>
      </c>
      <c r="J76" s="211">
        <v>9</v>
      </c>
      <c r="K76" s="211">
        <v>5</v>
      </c>
      <c r="L76" s="211">
        <v>4</v>
      </c>
      <c r="M76" s="211">
        <v>4</v>
      </c>
      <c r="N76" s="211">
        <v>4</v>
      </c>
      <c r="O76" s="211">
        <v>4</v>
      </c>
      <c r="P76" s="211">
        <v>2</v>
      </c>
      <c r="Q76" s="211">
        <v>2</v>
      </c>
      <c r="R76" s="211">
        <v>2</v>
      </c>
      <c r="S76" s="211">
        <v>3</v>
      </c>
      <c r="T76" s="211">
        <v>2</v>
      </c>
      <c r="U76" s="211">
        <v>3</v>
      </c>
      <c r="V76" s="211">
        <v>0</v>
      </c>
      <c r="W76" s="211">
        <v>0</v>
      </c>
      <c r="X76" s="211">
        <v>0</v>
      </c>
      <c r="Y76" s="211">
        <v>0</v>
      </c>
      <c r="Z76" s="60"/>
      <c r="AA76" s="33"/>
    </row>
    <row r="77" spans="1:27" ht="15.75" customHeight="1">
      <c r="A77" s="4"/>
      <c r="B77" s="3" t="s">
        <v>47</v>
      </c>
      <c r="C77" s="181">
        <v>709</v>
      </c>
      <c r="D77" s="182">
        <f t="shared" si="4"/>
        <v>1314</v>
      </c>
      <c r="E77" s="182">
        <v>46</v>
      </c>
      <c r="F77" s="182">
        <v>38</v>
      </c>
      <c r="G77" s="182">
        <v>50</v>
      </c>
      <c r="H77" s="182">
        <v>52</v>
      </c>
      <c r="I77" s="182">
        <v>76</v>
      </c>
      <c r="J77" s="182">
        <v>82</v>
      </c>
      <c r="K77" s="182">
        <v>69</v>
      </c>
      <c r="L77" s="182">
        <v>64</v>
      </c>
      <c r="M77" s="182">
        <v>83</v>
      </c>
      <c r="N77" s="182">
        <v>99</v>
      </c>
      <c r="O77" s="182">
        <v>130</v>
      </c>
      <c r="P77" s="182">
        <v>103</v>
      </c>
      <c r="Q77" s="182">
        <v>80</v>
      </c>
      <c r="R77" s="182">
        <v>55</v>
      </c>
      <c r="S77" s="182">
        <v>97</v>
      </c>
      <c r="T77" s="182">
        <v>83</v>
      </c>
      <c r="U77" s="182">
        <v>64</v>
      </c>
      <c r="V77" s="182">
        <v>27</v>
      </c>
      <c r="W77" s="182">
        <v>11</v>
      </c>
      <c r="X77" s="182">
        <v>5</v>
      </c>
      <c r="Y77" s="182">
        <v>0</v>
      </c>
      <c r="Z77" s="64" t="s">
        <v>47</v>
      </c>
      <c r="AA77" s="4"/>
    </row>
    <row r="78" spans="1:27" s="31" customFormat="1" ht="15.75" customHeight="1">
      <c r="A78" s="33"/>
      <c r="B78" s="32"/>
      <c r="C78" s="181"/>
      <c r="D78" s="211">
        <f t="shared" si="4"/>
        <v>36</v>
      </c>
      <c r="E78" s="211">
        <v>1</v>
      </c>
      <c r="F78" s="211">
        <v>1</v>
      </c>
      <c r="G78" s="211">
        <v>0</v>
      </c>
      <c r="H78" s="211">
        <v>0</v>
      </c>
      <c r="I78" s="211">
        <v>7</v>
      </c>
      <c r="J78" s="211">
        <v>8</v>
      </c>
      <c r="K78" s="211">
        <v>6</v>
      </c>
      <c r="L78" s="211">
        <v>3</v>
      </c>
      <c r="M78" s="211">
        <v>1</v>
      </c>
      <c r="N78" s="211">
        <v>4</v>
      </c>
      <c r="O78" s="211">
        <v>0</v>
      </c>
      <c r="P78" s="211">
        <v>0</v>
      </c>
      <c r="Q78" s="211">
        <v>0</v>
      </c>
      <c r="R78" s="211">
        <v>1</v>
      </c>
      <c r="S78" s="211">
        <v>1</v>
      </c>
      <c r="T78" s="211">
        <v>1</v>
      </c>
      <c r="U78" s="211">
        <v>1</v>
      </c>
      <c r="V78" s="211">
        <v>1</v>
      </c>
      <c r="W78" s="211">
        <v>0</v>
      </c>
      <c r="X78" s="211">
        <v>0</v>
      </c>
      <c r="Y78" s="211">
        <v>0</v>
      </c>
      <c r="Z78" s="60"/>
      <c r="AA78" s="33"/>
    </row>
    <row r="79" spans="1:27" s="4" customFormat="1" ht="15.75" customHeight="1">
      <c r="B79" s="3" t="s">
        <v>216</v>
      </c>
      <c r="C79" s="181">
        <v>95</v>
      </c>
      <c r="D79" s="182">
        <f t="shared" si="4"/>
        <v>119</v>
      </c>
      <c r="E79" s="182">
        <v>6</v>
      </c>
      <c r="F79" s="182">
        <v>0</v>
      </c>
      <c r="G79" s="182">
        <v>3</v>
      </c>
      <c r="H79" s="182">
        <v>5</v>
      </c>
      <c r="I79" s="182">
        <v>12</v>
      </c>
      <c r="J79" s="182">
        <v>14</v>
      </c>
      <c r="K79" s="182">
        <v>6</v>
      </c>
      <c r="L79" s="182">
        <v>3</v>
      </c>
      <c r="M79" s="182">
        <v>12</v>
      </c>
      <c r="N79" s="182">
        <v>12</v>
      </c>
      <c r="O79" s="182">
        <v>10</v>
      </c>
      <c r="P79" s="182">
        <v>9</v>
      </c>
      <c r="Q79" s="182">
        <v>6</v>
      </c>
      <c r="R79" s="182">
        <v>5</v>
      </c>
      <c r="S79" s="182">
        <v>8</v>
      </c>
      <c r="T79" s="182">
        <v>3</v>
      </c>
      <c r="U79" s="182">
        <v>4</v>
      </c>
      <c r="V79" s="182">
        <v>0</v>
      </c>
      <c r="W79" s="182">
        <v>1</v>
      </c>
      <c r="X79" s="182">
        <v>0</v>
      </c>
      <c r="Y79" s="182">
        <v>0</v>
      </c>
      <c r="Z79" s="64" t="s">
        <v>199</v>
      </c>
    </row>
    <row r="80" spans="1:27" s="33" customFormat="1" ht="15.75" customHeight="1">
      <c r="B80" s="32"/>
      <c r="C80" s="181"/>
      <c r="D80" s="211">
        <f t="shared" si="4"/>
        <v>14</v>
      </c>
      <c r="E80" s="211">
        <v>0</v>
      </c>
      <c r="F80" s="211">
        <v>0</v>
      </c>
      <c r="G80" s="211">
        <v>0</v>
      </c>
      <c r="H80" s="211">
        <v>0</v>
      </c>
      <c r="I80" s="211">
        <v>2</v>
      </c>
      <c r="J80" s="211">
        <v>6</v>
      </c>
      <c r="K80" s="211">
        <v>3</v>
      </c>
      <c r="L80" s="211">
        <v>1</v>
      </c>
      <c r="M80" s="211">
        <v>0</v>
      </c>
      <c r="N80" s="211">
        <v>0</v>
      </c>
      <c r="O80" s="211">
        <v>1</v>
      </c>
      <c r="P80" s="211">
        <v>0</v>
      </c>
      <c r="Q80" s="211">
        <v>0</v>
      </c>
      <c r="R80" s="211">
        <v>0</v>
      </c>
      <c r="S80" s="211">
        <v>0</v>
      </c>
      <c r="T80" s="211">
        <v>1</v>
      </c>
      <c r="U80" s="211">
        <v>0</v>
      </c>
      <c r="V80" s="211">
        <v>0</v>
      </c>
      <c r="W80" s="211">
        <v>0</v>
      </c>
      <c r="X80" s="211">
        <v>0</v>
      </c>
      <c r="Y80" s="211">
        <v>0</v>
      </c>
      <c r="Z80" s="60"/>
    </row>
    <row r="81" spans="1:27" s="4" customFormat="1" ht="15.75" customHeight="1">
      <c r="B81" s="3" t="s">
        <v>217</v>
      </c>
      <c r="C81" s="181">
        <v>282</v>
      </c>
      <c r="D81" s="182">
        <f t="shared" si="4"/>
        <v>461</v>
      </c>
      <c r="E81" s="182">
        <v>5</v>
      </c>
      <c r="F81" s="182">
        <v>13</v>
      </c>
      <c r="G81" s="182">
        <v>18</v>
      </c>
      <c r="H81" s="182">
        <v>21</v>
      </c>
      <c r="I81" s="182">
        <v>13</v>
      </c>
      <c r="J81" s="182">
        <v>22</v>
      </c>
      <c r="K81" s="182">
        <v>13</v>
      </c>
      <c r="L81" s="182">
        <v>19</v>
      </c>
      <c r="M81" s="182">
        <v>23</v>
      </c>
      <c r="N81" s="182">
        <v>24</v>
      </c>
      <c r="O81" s="182">
        <v>56</v>
      </c>
      <c r="P81" s="182">
        <v>37</v>
      </c>
      <c r="Q81" s="182">
        <v>25</v>
      </c>
      <c r="R81" s="182">
        <v>24</v>
      </c>
      <c r="S81" s="182">
        <v>50</v>
      </c>
      <c r="T81" s="182">
        <v>37</v>
      </c>
      <c r="U81" s="182">
        <v>41</v>
      </c>
      <c r="V81" s="182">
        <v>15</v>
      </c>
      <c r="W81" s="182">
        <v>4</v>
      </c>
      <c r="X81" s="182">
        <v>1</v>
      </c>
      <c r="Y81" s="182">
        <v>0</v>
      </c>
      <c r="Z81" s="64" t="s">
        <v>200</v>
      </c>
    </row>
    <row r="82" spans="1:27" s="33" customFormat="1" ht="15.75" customHeight="1">
      <c r="B82" s="32"/>
      <c r="C82" s="181"/>
      <c r="D82" s="211">
        <f t="shared" si="4"/>
        <v>12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4</v>
      </c>
      <c r="K82" s="211">
        <v>4</v>
      </c>
      <c r="L82" s="211">
        <v>1</v>
      </c>
      <c r="M82" s="211">
        <v>1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1</v>
      </c>
      <c r="T82" s="211">
        <v>1</v>
      </c>
      <c r="U82" s="211">
        <v>0</v>
      </c>
      <c r="V82" s="211">
        <v>0</v>
      </c>
      <c r="W82" s="211">
        <v>0</v>
      </c>
      <c r="X82" s="211">
        <v>0</v>
      </c>
      <c r="Y82" s="211">
        <v>0</v>
      </c>
      <c r="Z82" s="60"/>
    </row>
    <row r="83" spans="1:27" s="4" customFormat="1" ht="15.75" customHeight="1">
      <c r="B83" s="3" t="s">
        <v>218</v>
      </c>
      <c r="C83" s="181">
        <v>289</v>
      </c>
      <c r="D83" s="182">
        <f t="shared" si="4"/>
        <v>593</v>
      </c>
      <c r="E83" s="182">
        <v>5</v>
      </c>
      <c r="F83" s="182">
        <v>14</v>
      </c>
      <c r="G83" s="182">
        <v>25</v>
      </c>
      <c r="H83" s="182">
        <v>45</v>
      </c>
      <c r="I83" s="182">
        <v>49</v>
      </c>
      <c r="J83" s="182">
        <v>29</v>
      </c>
      <c r="K83" s="182">
        <v>21</v>
      </c>
      <c r="L83" s="182">
        <v>14</v>
      </c>
      <c r="M83" s="182">
        <v>24</v>
      </c>
      <c r="N83" s="182">
        <v>51</v>
      </c>
      <c r="O83" s="182">
        <v>75</v>
      </c>
      <c r="P83" s="182">
        <v>74</v>
      </c>
      <c r="Q83" s="182">
        <v>31</v>
      </c>
      <c r="R83" s="182">
        <v>20</v>
      </c>
      <c r="S83" s="182">
        <v>35</v>
      </c>
      <c r="T83" s="182">
        <v>31</v>
      </c>
      <c r="U83" s="182">
        <v>22</v>
      </c>
      <c r="V83" s="182">
        <v>18</v>
      </c>
      <c r="W83" s="182">
        <v>9</v>
      </c>
      <c r="X83" s="182">
        <v>1</v>
      </c>
      <c r="Y83" s="182">
        <v>0</v>
      </c>
      <c r="Z83" s="64" t="s">
        <v>201</v>
      </c>
    </row>
    <row r="84" spans="1:27" s="33" customFormat="1" ht="15.75" customHeight="1">
      <c r="A84" s="85"/>
      <c r="B84" s="86"/>
      <c r="C84" s="183"/>
      <c r="D84" s="212">
        <f t="shared" si="4"/>
        <v>19</v>
      </c>
      <c r="E84" s="212">
        <v>0</v>
      </c>
      <c r="F84" s="212">
        <v>0</v>
      </c>
      <c r="G84" s="212">
        <v>0</v>
      </c>
      <c r="H84" s="212">
        <v>0</v>
      </c>
      <c r="I84" s="212">
        <v>5</v>
      </c>
      <c r="J84" s="212">
        <v>1</v>
      </c>
      <c r="K84" s="212">
        <v>2</v>
      </c>
      <c r="L84" s="212">
        <v>2</v>
      </c>
      <c r="M84" s="212">
        <v>3</v>
      </c>
      <c r="N84" s="212">
        <v>2</v>
      </c>
      <c r="O84" s="212">
        <v>0</v>
      </c>
      <c r="P84" s="212">
        <v>1</v>
      </c>
      <c r="Q84" s="212">
        <v>0</v>
      </c>
      <c r="R84" s="212">
        <v>1</v>
      </c>
      <c r="S84" s="212">
        <v>0</v>
      </c>
      <c r="T84" s="212">
        <v>1</v>
      </c>
      <c r="U84" s="212">
        <v>0</v>
      </c>
      <c r="V84" s="212">
        <v>1</v>
      </c>
      <c r="W84" s="212">
        <v>0</v>
      </c>
      <c r="X84" s="212">
        <v>0</v>
      </c>
      <c r="Y84" s="212">
        <v>0</v>
      </c>
      <c r="Z84" s="87"/>
    </row>
    <row r="85" spans="1:27" s="4" customFormat="1" ht="15.75" customHeight="1">
      <c r="B85" s="3" t="s">
        <v>219</v>
      </c>
      <c r="C85" s="181">
        <v>60</v>
      </c>
      <c r="D85" s="182">
        <f t="shared" si="4"/>
        <v>92</v>
      </c>
      <c r="E85" s="182">
        <v>1</v>
      </c>
      <c r="F85" s="182">
        <v>0</v>
      </c>
      <c r="G85" s="182">
        <v>0</v>
      </c>
      <c r="H85" s="182">
        <v>2</v>
      </c>
      <c r="I85" s="182">
        <v>4</v>
      </c>
      <c r="J85" s="182">
        <v>4</v>
      </c>
      <c r="K85" s="182">
        <v>3</v>
      </c>
      <c r="L85" s="182">
        <v>3</v>
      </c>
      <c r="M85" s="182">
        <v>3</v>
      </c>
      <c r="N85" s="182">
        <v>1</v>
      </c>
      <c r="O85" s="182">
        <v>11</v>
      </c>
      <c r="P85" s="182">
        <v>9</v>
      </c>
      <c r="Q85" s="182">
        <v>3</v>
      </c>
      <c r="R85" s="182">
        <v>5</v>
      </c>
      <c r="S85" s="182">
        <v>7</v>
      </c>
      <c r="T85" s="182">
        <v>10</v>
      </c>
      <c r="U85" s="182">
        <v>17</v>
      </c>
      <c r="V85" s="182">
        <v>4</v>
      </c>
      <c r="W85" s="182">
        <v>5</v>
      </c>
      <c r="X85" s="182">
        <v>0</v>
      </c>
      <c r="Y85" s="182">
        <v>0</v>
      </c>
      <c r="Z85" s="64" t="s">
        <v>202</v>
      </c>
    </row>
    <row r="86" spans="1:27" s="33" customFormat="1" ht="15.75" customHeight="1">
      <c r="B86" s="32"/>
      <c r="C86" s="181"/>
      <c r="D86" s="211">
        <f t="shared" si="4"/>
        <v>1</v>
      </c>
      <c r="E86" s="211">
        <v>0</v>
      </c>
      <c r="F86" s="211">
        <v>0</v>
      </c>
      <c r="G86" s="211">
        <v>0</v>
      </c>
      <c r="H86" s="211">
        <v>0</v>
      </c>
      <c r="I86" s="211">
        <v>0</v>
      </c>
      <c r="J86" s="211">
        <v>0</v>
      </c>
      <c r="K86" s="211">
        <v>0</v>
      </c>
      <c r="L86" s="211">
        <v>0</v>
      </c>
      <c r="M86" s="211">
        <v>0</v>
      </c>
      <c r="N86" s="211">
        <v>0</v>
      </c>
      <c r="O86" s="211">
        <v>0</v>
      </c>
      <c r="P86" s="211">
        <v>0</v>
      </c>
      <c r="Q86" s="211">
        <v>0</v>
      </c>
      <c r="R86" s="211">
        <v>0</v>
      </c>
      <c r="S86" s="211">
        <v>1</v>
      </c>
      <c r="T86" s="211">
        <v>0</v>
      </c>
      <c r="U86" s="211">
        <v>0</v>
      </c>
      <c r="V86" s="211">
        <v>0</v>
      </c>
      <c r="W86" s="211">
        <v>0</v>
      </c>
      <c r="X86" s="211">
        <v>0</v>
      </c>
      <c r="Y86" s="211">
        <v>0</v>
      </c>
      <c r="Z86" s="60"/>
    </row>
    <row r="87" spans="1:27" s="4" customFormat="1" ht="15.75" customHeight="1">
      <c r="B87" s="3" t="s">
        <v>220</v>
      </c>
      <c r="C87" s="181">
        <v>428</v>
      </c>
      <c r="D87" s="182">
        <f t="shared" si="4"/>
        <v>787</v>
      </c>
      <c r="E87" s="182">
        <v>14</v>
      </c>
      <c r="F87" s="182">
        <v>24</v>
      </c>
      <c r="G87" s="182">
        <v>30</v>
      </c>
      <c r="H87" s="182">
        <v>50</v>
      </c>
      <c r="I87" s="182">
        <v>60</v>
      </c>
      <c r="J87" s="182">
        <v>41</v>
      </c>
      <c r="K87" s="182">
        <v>28</v>
      </c>
      <c r="L87" s="182">
        <v>25</v>
      </c>
      <c r="M87" s="182">
        <v>36</v>
      </c>
      <c r="N87" s="182">
        <v>60</v>
      </c>
      <c r="O87" s="182">
        <v>99</v>
      </c>
      <c r="P87" s="182">
        <v>68</v>
      </c>
      <c r="Q87" s="182">
        <v>29</v>
      </c>
      <c r="R87" s="182">
        <v>39</v>
      </c>
      <c r="S87" s="182">
        <v>51</v>
      </c>
      <c r="T87" s="182">
        <v>49</v>
      </c>
      <c r="U87" s="182">
        <v>45</v>
      </c>
      <c r="V87" s="182">
        <v>26</v>
      </c>
      <c r="W87" s="182">
        <v>11</v>
      </c>
      <c r="X87" s="182">
        <v>2</v>
      </c>
      <c r="Y87" s="182">
        <v>0</v>
      </c>
      <c r="Z87" s="64" t="s">
        <v>203</v>
      </c>
    </row>
    <row r="88" spans="1:27" s="33" customFormat="1" ht="15.75" customHeight="1">
      <c r="B88" s="32"/>
      <c r="C88" s="181"/>
      <c r="D88" s="211">
        <f t="shared" si="4"/>
        <v>24</v>
      </c>
      <c r="E88" s="211">
        <v>1</v>
      </c>
      <c r="F88" s="211">
        <v>1</v>
      </c>
      <c r="G88" s="211">
        <v>2</v>
      </c>
      <c r="H88" s="211">
        <v>0</v>
      </c>
      <c r="I88" s="211">
        <v>2</v>
      </c>
      <c r="J88" s="211">
        <v>2</v>
      </c>
      <c r="K88" s="211">
        <v>0</v>
      </c>
      <c r="L88" s="211">
        <v>0</v>
      </c>
      <c r="M88" s="211">
        <v>5</v>
      </c>
      <c r="N88" s="211">
        <v>3</v>
      </c>
      <c r="O88" s="211">
        <v>1</v>
      </c>
      <c r="P88" s="211">
        <v>1</v>
      </c>
      <c r="Q88" s="211">
        <v>0</v>
      </c>
      <c r="R88" s="211">
        <v>2</v>
      </c>
      <c r="S88" s="211">
        <v>1</v>
      </c>
      <c r="T88" s="211">
        <v>1</v>
      </c>
      <c r="U88" s="211">
        <v>1</v>
      </c>
      <c r="V88" s="211">
        <v>0</v>
      </c>
      <c r="W88" s="211">
        <v>0</v>
      </c>
      <c r="X88" s="211">
        <v>1</v>
      </c>
      <c r="Y88" s="211">
        <v>0</v>
      </c>
      <c r="Z88" s="60"/>
    </row>
    <row r="89" spans="1:27" s="4" customFormat="1" ht="15.75" customHeight="1">
      <c r="B89" s="3" t="s">
        <v>221</v>
      </c>
      <c r="C89" s="181">
        <v>184</v>
      </c>
      <c r="D89" s="182">
        <f t="shared" si="4"/>
        <v>313</v>
      </c>
      <c r="E89" s="182">
        <v>3</v>
      </c>
      <c r="F89" s="182">
        <v>3</v>
      </c>
      <c r="G89" s="182">
        <v>14</v>
      </c>
      <c r="H89" s="182">
        <v>17</v>
      </c>
      <c r="I89" s="182">
        <v>14</v>
      </c>
      <c r="J89" s="182">
        <v>12</v>
      </c>
      <c r="K89" s="182">
        <v>12</v>
      </c>
      <c r="L89" s="182">
        <v>11</v>
      </c>
      <c r="M89" s="182">
        <v>17</v>
      </c>
      <c r="N89" s="182">
        <v>23</v>
      </c>
      <c r="O89" s="182">
        <v>37</v>
      </c>
      <c r="P89" s="182">
        <v>26</v>
      </c>
      <c r="Q89" s="182">
        <v>14</v>
      </c>
      <c r="R89" s="182">
        <v>22</v>
      </c>
      <c r="S89" s="182">
        <v>22</v>
      </c>
      <c r="T89" s="182">
        <v>28</v>
      </c>
      <c r="U89" s="182">
        <v>31</v>
      </c>
      <c r="V89" s="182">
        <v>5</v>
      </c>
      <c r="W89" s="182">
        <v>1</v>
      </c>
      <c r="X89" s="182">
        <v>1</v>
      </c>
      <c r="Y89" s="182">
        <v>0</v>
      </c>
      <c r="Z89" s="64" t="s">
        <v>204</v>
      </c>
    </row>
    <row r="90" spans="1:27" s="33" customFormat="1" ht="15.75" customHeight="1">
      <c r="B90" s="32"/>
      <c r="C90" s="181"/>
      <c r="D90" s="211">
        <f t="shared" si="4"/>
        <v>17</v>
      </c>
      <c r="E90" s="211">
        <v>0</v>
      </c>
      <c r="F90" s="211">
        <v>0</v>
      </c>
      <c r="G90" s="211">
        <v>0</v>
      </c>
      <c r="H90" s="211">
        <v>2</v>
      </c>
      <c r="I90" s="211">
        <v>3</v>
      </c>
      <c r="J90" s="211">
        <v>6</v>
      </c>
      <c r="K90" s="211">
        <v>1</v>
      </c>
      <c r="L90" s="211">
        <v>1</v>
      </c>
      <c r="M90" s="211">
        <v>0</v>
      </c>
      <c r="N90" s="211">
        <v>1</v>
      </c>
      <c r="O90" s="211">
        <v>2</v>
      </c>
      <c r="P90" s="211">
        <v>0</v>
      </c>
      <c r="Q90" s="211">
        <v>0</v>
      </c>
      <c r="R90" s="211">
        <v>1</v>
      </c>
      <c r="S90" s="211">
        <v>0</v>
      </c>
      <c r="T90" s="211">
        <v>0</v>
      </c>
      <c r="U90" s="211">
        <v>0</v>
      </c>
      <c r="V90" s="211">
        <v>0</v>
      </c>
      <c r="W90" s="211">
        <v>0</v>
      </c>
      <c r="X90" s="211">
        <v>0</v>
      </c>
      <c r="Y90" s="211">
        <v>0</v>
      </c>
      <c r="Z90" s="60"/>
    </row>
    <row r="91" spans="1:27" s="4" customFormat="1" ht="15.75" customHeight="1">
      <c r="B91" s="3" t="s">
        <v>48</v>
      </c>
      <c r="C91" s="181">
        <v>789</v>
      </c>
      <c r="D91" s="182">
        <f t="shared" si="4"/>
        <v>1333</v>
      </c>
      <c r="E91" s="182">
        <v>48</v>
      </c>
      <c r="F91" s="182">
        <v>41</v>
      </c>
      <c r="G91" s="182">
        <v>46</v>
      </c>
      <c r="H91" s="182">
        <v>47</v>
      </c>
      <c r="I91" s="182">
        <v>68</v>
      </c>
      <c r="J91" s="182">
        <v>74</v>
      </c>
      <c r="K91" s="182">
        <v>85</v>
      </c>
      <c r="L91" s="182">
        <v>67</v>
      </c>
      <c r="M91" s="182">
        <v>60</v>
      </c>
      <c r="N91" s="182">
        <v>84</v>
      </c>
      <c r="O91" s="182">
        <v>149</v>
      </c>
      <c r="P91" s="182">
        <v>108</v>
      </c>
      <c r="Q91" s="182">
        <v>79</v>
      </c>
      <c r="R91" s="182">
        <v>61</v>
      </c>
      <c r="S91" s="182">
        <v>68</v>
      </c>
      <c r="T91" s="182">
        <v>103</v>
      </c>
      <c r="U91" s="182">
        <v>84</v>
      </c>
      <c r="V91" s="182">
        <v>44</v>
      </c>
      <c r="W91" s="182">
        <v>13</v>
      </c>
      <c r="X91" s="182">
        <v>3</v>
      </c>
      <c r="Y91" s="182">
        <v>1</v>
      </c>
      <c r="Z91" s="64" t="s">
        <v>48</v>
      </c>
    </row>
    <row r="92" spans="1:27" s="33" customFormat="1" ht="15.75" customHeight="1">
      <c r="B92" s="32"/>
      <c r="C92" s="181"/>
      <c r="D92" s="211">
        <f t="shared" si="4"/>
        <v>47</v>
      </c>
      <c r="E92" s="211">
        <v>2</v>
      </c>
      <c r="F92" s="211">
        <v>1</v>
      </c>
      <c r="G92" s="211">
        <v>0</v>
      </c>
      <c r="H92" s="211">
        <v>2</v>
      </c>
      <c r="I92" s="211">
        <v>9</v>
      </c>
      <c r="J92" s="211">
        <v>6</v>
      </c>
      <c r="K92" s="211">
        <v>10</v>
      </c>
      <c r="L92" s="211">
        <v>7</v>
      </c>
      <c r="M92" s="211">
        <v>5</v>
      </c>
      <c r="N92" s="211">
        <v>0</v>
      </c>
      <c r="O92" s="211">
        <v>0</v>
      </c>
      <c r="P92" s="211">
        <v>4</v>
      </c>
      <c r="Q92" s="211">
        <v>1</v>
      </c>
      <c r="R92" s="211">
        <v>0</v>
      </c>
      <c r="S92" s="211">
        <v>0</v>
      </c>
      <c r="T92" s="211">
        <v>0</v>
      </c>
      <c r="U92" s="211">
        <v>0</v>
      </c>
      <c r="V92" s="211">
        <v>0</v>
      </c>
      <c r="W92" s="211">
        <v>0</v>
      </c>
      <c r="X92" s="211">
        <v>0</v>
      </c>
      <c r="Y92" s="211">
        <v>0</v>
      </c>
      <c r="Z92" s="60"/>
    </row>
    <row r="93" spans="1:27" ht="15.75" customHeight="1">
      <c r="A93" s="7"/>
      <c r="B93" s="3" t="s">
        <v>49</v>
      </c>
      <c r="C93" s="181">
        <v>673</v>
      </c>
      <c r="D93" s="182">
        <f t="shared" si="4"/>
        <v>1408</v>
      </c>
      <c r="E93" s="182">
        <v>35</v>
      </c>
      <c r="F93" s="182">
        <v>69</v>
      </c>
      <c r="G93" s="182">
        <v>85</v>
      </c>
      <c r="H93" s="182">
        <v>80</v>
      </c>
      <c r="I93" s="182">
        <v>81</v>
      </c>
      <c r="J93" s="182">
        <v>72</v>
      </c>
      <c r="K93" s="182">
        <v>59</v>
      </c>
      <c r="L93" s="182">
        <v>69</v>
      </c>
      <c r="M93" s="182">
        <v>79</v>
      </c>
      <c r="N93" s="182">
        <v>101</v>
      </c>
      <c r="O93" s="182">
        <v>146</v>
      </c>
      <c r="P93" s="182">
        <v>110</v>
      </c>
      <c r="Q93" s="182">
        <v>80</v>
      </c>
      <c r="R93" s="182">
        <v>69</v>
      </c>
      <c r="S93" s="182">
        <v>74</v>
      </c>
      <c r="T93" s="182">
        <v>78</v>
      </c>
      <c r="U93" s="182">
        <v>54</v>
      </c>
      <c r="V93" s="182">
        <v>45</v>
      </c>
      <c r="W93" s="182">
        <v>18</v>
      </c>
      <c r="X93" s="182">
        <v>3</v>
      </c>
      <c r="Y93" s="182">
        <v>1</v>
      </c>
      <c r="Z93" s="64" t="s">
        <v>49</v>
      </c>
      <c r="AA93" s="4"/>
    </row>
    <row r="94" spans="1:27" s="31" customFormat="1" ht="15.75" customHeight="1">
      <c r="A94" s="200"/>
      <c r="B94" s="86"/>
      <c r="C94" s="183"/>
      <c r="D94" s="212">
        <f t="shared" si="4"/>
        <v>72</v>
      </c>
      <c r="E94" s="212">
        <v>2</v>
      </c>
      <c r="F94" s="212">
        <v>3</v>
      </c>
      <c r="G94" s="212">
        <v>3</v>
      </c>
      <c r="H94" s="212">
        <v>9</v>
      </c>
      <c r="I94" s="212">
        <v>11</v>
      </c>
      <c r="J94" s="212">
        <v>6</v>
      </c>
      <c r="K94" s="212">
        <v>1</v>
      </c>
      <c r="L94" s="212">
        <v>8</v>
      </c>
      <c r="M94" s="212">
        <v>7</v>
      </c>
      <c r="N94" s="212">
        <v>11</v>
      </c>
      <c r="O94" s="212">
        <v>5</v>
      </c>
      <c r="P94" s="212">
        <v>1</v>
      </c>
      <c r="Q94" s="212">
        <v>0</v>
      </c>
      <c r="R94" s="212">
        <v>2</v>
      </c>
      <c r="S94" s="212">
        <v>2</v>
      </c>
      <c r="T94" s="212">
        <v>0</v>
      </c>
      <c r="U94" s="212">
        <v>0</v>
      </c>
      <c r="V94" s="212">
        <v>0</v>
      </c>
      <c r="W94" s="212">
        <v>1</v>
      </c>
      <c r="X94" s="212">
        <v>0</v>
      </c>
      <c r="Y94" s="212">
        <v>0</v>
      </c>
      <c r="Z94" s="87"/>
      <c r="AA94" s="33"/>
    </row>
    <row r="95" spans="1:27" ht="15.75" customHeight="1">
      <c r="B95" s="3" t="s">
        <v>50</v>
      </c>
      <c r="C95" s="181">
        <v>244</v>
      </c>
      <c r="D95" s="182">
        <f t="shared" si="4"/>
        <v>386</v>
      </c>
      <c r="E95" s="182">
        <v>11</v>
      </c>
      <c r="F95" s="182">
        <v>14</v>
      </c>
      <c r="G95" s="182">
        <v>12</v>
      </c>
      <c r="H95" s="182">
        <v>9</v>
      </c>
      <c r="I95" s="182">
        <v>11</v>
      </c>
      <c r="J95" s="182">
        <v>12</v>
      </c>
      <c r="K95" s="182">
        <v>19</v>
      </c>
      <c r="L95" s="182">
        <v>18</v>
      </c>
      <c r="M95" s="182">
        <v>15</v>
      </c>
      <c r="N95" s="182">
        <v>20</v>
      </c>
      <c r="O95" s="182">
        <v>31</v>
      </c>
      <c r="P95" s="182">
        <v>33</v>
      </c>
      <c r="Q95" s="182">
        <v>19</v>
      </c>
      <c r="R95" s="182">
        <v>16</v>
      </c>
      <c r="S95" s="182">
        <v>26</v>
      </c>
      <c r="T95" s="182">
        <v>42</v>
      </c>
      <c r="U95" s="182">
        <v>44</v>
      </c>
      <c r="V95" s="182">
        <v>21</v>
      </c>
      <c r="W95" s="182">
        <v>11</v>
      </c>
      <c r="X95" s="182">
        <v>2</v>
      </c>
      <c r="Y95" s="182">
        <v>0</v>
      </c>
      <c r="Z95" s="64" t="s">
        <v>205</v>
      </c>
      <c r="AA95" s="4"/>
    </row>
    <row r="96" spans="1:27" s="31" customFormat="1" ht="15.75" customHeight="1">
      <c r="B96" s="32"/>
      <c r="C96" s="181"/>
      <c r="D96" s="211">
        <f t="shared" si="4"/>
        <v>22</v>
      </c>
      <c r="E96" s="211">
        <v>1</v>
      </c>
      <c r="F96" s="211">
        <v>0</v>
      </c>
      <c r="G96" s="211">
        <v>0</v>
      </c>
      <c r="H96" s="211">
        <v>0</v>
      </c>
      <c r="I96" s="211">
        <v>5</v>
      </c>
      <c r="J96" s="211">
        <v>2</v>
      </c>
      <c r="K96" s="211">
        <v>3</v>
      </c>
      <c r="L96" s="211">
        <v>7</v>
      </c>
      <c r="M96" s="211">
        <v>2</v>
      </c>
      <c r="N96" s="211">
        <v>0</v>
      </c>
      <c r="O96" s="211">
        <v>0</v>
      </c>
      <c r="P96" s="211">
        <v>0</v>
      </c>
      <c r="Q96" s="211">
        <v>0</v>
      </c>
      <c r="R96" s="211">
        <v>2</v>
      </c>
      <c r="S96" s="211">
        <v>0</v>
      </c>
      <c r="T96" s="211">
        <v>0</v>
      </c>
      <c r="U96" s="211">
        <v>0</v>
      </c>
      <c r="V96" s="211">
        <v>0</v>
      </c>
      <c r="W96" s="211">
        <v>0</v>
      </c>
      <c r="X96" s="211">
        <v>0</v>
      </c>
      <c r="Y96" s="211">
        <v>0</v>
      </c>
      <c r="Z96" s="60"/>
      <c r="AA96" s="33"/>
    </row>
    <row r="97" spans="1:27" ht="15.75" customHeight="1">
      <c r="B97" s="3" t="s">
        <v>51</v>
      </c>
      <c r="C97" s="181">
        <v>273</v>
      </c>
      <c r="D97" s="182">
        <f t="shared" si="4"/>
        <v>611</v>
      </c>
      <c r="E97" s="182">
        <v>7</v>
      </c>
      <c r="F97" s="182">
        <v>11</v>
      </c>
      <c r="G97" s="182">
        <v>23</v>
      </c>
      <c r="H97" s="182">
        <v>29</v>
      </c>
      <c r="I97" s="182">
        <v>50</v>
      </c>
      <c r="J97" s="182">
        <v>41</v>
      </c>
      <c r="K97" s="182">
        <v>22</v>
      </c>
      <c r="L97" s="182">
        <v>25</v>
      </c>
      <c r="M97" s="182">
        <v>21</v>
      </c>
      <c r="N97" s="182">
        <v>36</v>
      </c>
      <c r="O97" s="182">
        <v>71</v>
      </c>
      <c r="P97" s="182">
        <v>75</v>
      </c>
      <c r="Q97" s="182">
        <v>47</v>
      </c>
      <c r="R97" s="182">
        <v>30</v>
      </c>
      <c r="S97" s="182">
        <v>35</v>
      </c>
      <c r="T97" s="182">
        <v>42</v>
      </c>
      <c r="U97" s="182">
        <v>28</v>
      </c>
      <c r="V97" s="182">
        <v>15</v>
      </c>
      <c r="W97" s="182">
        <v>3</v>
      </c>
      <c r="X97" s="182">
        <v>0</v>
      </c>
      <c r="Y97" s="182">
        <v>0</v>
      </c>
      <c r="Z97" s="64" t="s">
        <v>206</v>
      </c>
      <c r="AA97" s="4"/>
    </row>
    <row r="98" spans="1:27" s="31" customFormat="1" ht="15.75" customHeight="1">
      <c r="A98" s="33"/>
      <c r="B98" s="32"/>
      <c r="C98" s="181"/>
      <c r="D98" s="211">
        <f t="shared" si="4"/>
        <v>12</v>
      </c>
      <c r="E98" s="211">
        <v>1</v>
      </c>
      <c r="F98" s="211">
        <v>0</v>
      </c>
      <c r="G98" s="211">
        <v>1</v>
      </c>
      <c r="H98" s="211">
        <v>0</v>
      </c>
      <c r="I98" s="211">
        <v>1</v>
      </c>
      <c r="J98" s="211">
        <v>2</v>
      </c>
      <c r="K98" s="211">
        <v>2</v>
      </c>
      <c r="L98" s="211">
        <v>1</v>
      </c>
      <c r="M98" s="211">
        <v>0</v>
      </c>
      <c r="N98" s="211">
        <v>0</v>
      </c>
      <c r="O98" s="211">
        <v>2</v>
      </c>
      <c r="P98" s="211">
        <v>1</v>
      </c>
      <c r="Q98" s="211">
        <v>0</v>
      </c>
      <c r="R98" s="211">
        <v>0</v>
      </c>
      <c r="S98" s="211">
        <v>0</v>
      </c>
      <c r="T98" s="211">
        <v>1</v>
      </c>
      <c r="U98" s="211">
        <v>0</v>
      </c>
      <c r="V98" s="211">
        <v>0</v>
      </c>
      <c r="W98" s="211">
        <v>0</v>
      </c>
      <c r="X98" s="211">
        <v>0</v>
      </c>
      <c r="Y98" s="211">
        <v>0</v>
      </c>
      <c r="Z98" s="60"/>
      <c r="AA98" s="33"/>
    </row>
    <row r="99" spans="1:27" ht="15.75" customHeight="1">
      <c r="A99" s="4"/>
      <c r="B99" s="3" t="s">
        <v>52</v>
      </c>
      <c r="C99" s="181">
        <v>544</v>
      </c>
      <c r="D99" s="182">
        <f t="shared" si="4"/>
        <v>1030</v>
      </c>
      <c r="E99" s="182">
        <v>31</v>
      </c>
      <c r="F99" s="182">
        <v>36</v>
      </c>
      <c r="G99" s="182">
        <v>35</v>
      </c>
      <c r="H99" s="182">
        <v>35</v>
      </c>
      <c r="I99" s="182">
        <v>46</v>
      </c>
      <c r="J99" s="182">
        <v>55</v>
      </c>
      <c r="K99" s="182">
        <v>47</v>
      </c>
      <c r="L99" s="182">
        <v>43</v>
      </c>
      <c r="M99" s="182">
        <v>59</v>
      </c>
      <c r="N99" s="182">
        <v>67</v>
      </c>
      <c r="O99" s="182">
        <v>88</v>
      </c>
      <c r="P99" s="182">
        <v>94</v>
      </c>
      <c r="Q99" s="182">
        <v>72</v>
      </c>
      <c r="R99" s="182">
        <v>57</v>
      </c>
      <c r="S99" s="182">
        <v>83</v>
      </c>
      <c r="T99" s="182">
        <v>77</v>
      </c>
      <c r="U99" s="182">
        <v>61</v>
      </c>
      <c r="V99" s="182">
        <v>27</v>
      </c>
      <c r="W99" s="182">
        <v>13</v>
      </c>
      <c r="X99" s="182">
        <v>3</v>
      </c>
      <c r="Y99" s="182">
        <v>1</v>
      </c>
      <c r="Z99" s="64" t="s">
        <v>207</v>
      </c>
      <c r="AA99" s="4"/>
    </row>
    <row r="100" spans="1:27" s="31" customFormat="1" ht="15.75" customHeight="1">
      <c r="A100" s="33"/>
      <c r="B100" s="32"/>
      <c r="C100" s="181"/>
      <c r="D100" s="211">
        <f t="shared" si="4"/>
        <v>32</v>
      </c>
      <c r="E100" s="211">
        <v>0</v>
      </c>
      <c r="F100" s="211">
        <v>0</v>
      </c>
      <c r="G100" s="211">
        <v>1</v>
      </c>
      <c r="H100" s="211">
        <v>2</v>
      </c>
      <c r="I100" s="211">
        <v>3</v>
      </c>
      <c r="J100" s="211">
        <v>1</v>
      </c>
      <c r="K100" s="211">
        <v>3</v>
      </c>
      <c r="L100" s="211">
        <v>3</v>
      </c>
      <c r="M100" s="211">
        <v>3</v>
      </c>
      <c r="N100" s="211">
        <v>1</v>
      </c>
      <c r="O100" s="211">
        <v>10</v>
      </c>
      <c r="P100" s="211">
        <v>2</v>
      </c>
      <c r="Q100" s="211">
        <v>1</v>
      </c>
      <c r="R100" s="211">
        <v>1</v>
      </c>
      <c r="S100" s="211">
        <v>1</v>
      </c>
      <c r="T100" s="211">
        <v>0</v>
      </c>
      <c r="U100" s="211">
        <v>0</v>
      </c>
      <c r="V100" s="211">
        <v>0</v>
      </c>
      <c r="W100" s="211">
        <v>0</v>
      </c>
      <c r="X100" s="211">
        <v>0</v>
      </c>
      <c r="Y100" s="211">
        <v>0</v>
      </c>
      <c r="Z100" s="60"/>
      <c r="AA100" s="33"/>
    </row>
    <row r="101" spans="1:27" ht="15.75" customHeight="1">
      <c r="A101" s="4"/>
      <c r="B101" s="3" t="s">
        <v>53</v>
      </c>
      <c r="C101" s="181">
        <v>687</v>
      </c>
      <c r="D101" s="182">
        <f t="shared" si="4"/>
        <v>1264</v>
      </c>
      <c r="E101" s="182">
        <v>14</v>
      </c>
      <c r="F101" s="182">
        <v>24</v>
      </c>
      <c r="G101" s="182">
        <v>46</v>
      </c>
      <c r="H101" s="182">
        <v>59</v>
      </c>
      <c r="I101" s="182">
        <v>81</v>
      </c>
      <c r="J101" s="182">
        <v>55</v>
      </c>
      <c r="K101" s="182">
        <v>38</v>
      </c>
      <c r="L101" s="182">
        <v>39</v>
      </c>
      <c r="M101" s="182">
        <v>66</v>
      </c>
      <c r="N101" s="182">
        <v>112</v>
      </c>
      <c r="O101" s="182">
        <v>151</v>
      </c>
      <c r="P101" s="182">
        <v>108</v>
      </c>
      <c r="Q101" s="182">
        <v>66</v>
      </c>
      <c r="R101" s="182">
        <v>55</v>
      </c>
      <c r="S101" s="182">
        <v>100</v>
      </c>
      <c r="T101" s="182">
        <v>100</v>
      </c>
      <c r="U101" s="182">
        <v>93</v>
      </c>
      <c r="V101" s="182">
        <v>41</v>
      </c>
      <c r="W101" s="182">
        <v>15</v>
      </c>
      <c r="X101" s="182">
        <v>1</v>
      </c>
      <c r="Y101" s="182">
        <v>0</v>
      </c>
      <c r="Z101" s="64" t="s">
        <v>208</v>
      </c>
      <c r="AA101" s="4"/>
    </row>
    <row r="102" spans="1:27" s="31" customFormat="1" ht="15.75" customHeight="1" thickBot="1">
      <c r="A102" s="43"/>
      <c r="B102" s="44"/>
      <c r="C102" s="186"/>
      <c r="D102" s="217">
        <f t="shared" si="4"/>
        <v>64</v>
      </c>
      <c r="E102" s="217">
        <v>0</v>
      </c>
      <c r="F102" s="217">
        <v>0</v>
      </c>
      <c r="G102" s="217">
        <v>3</v>
      </c>
      <c r="H102" s="217">
        <v>3</v>
      </c>
      <c r="I102" s="217">
        <v>4</v>
      </c>
      <c r="J102" s="217">
        <v>6</v>
      </c>
      <c r="K102" s="217">
        <v>12</v>
      </c>
      <c r="L102" s="217">
        <v>3</v>
      </c>
      <c r="M102" s="217">
        <v>5</v>
      </c>
      <c r="N102" s="217">
        <v>5</v>
      </c>
      <c r="O102" s="217">
        <v>11</v>
      </c>
      <c r="P102" s="217">
        <v>3</v>
      </c>
      <c r="Q102" s="217">
        <v>1</v>
      </c>
      <c r="R102" s="217">
        <v>3</v>
      </c>
      <c r="S102" s="217">
        <v>2</v>
      </c>
      <c r="T102" s="217">
        <v>0</v>
      </c>
      <c r="U102" s="217">
        <v>1</v>
      </c>
      <c r="V102" s="217">
        <v>2</v>
      </c>
      <c r="W102" s="217">
        <v>0</v>
      </c>
      <c r="X102" s="217">
        <v>0</v>
      </c>
      <c r="Y102" s="217">
        <v>0</v>
      </c>
      <c r="Z102" s="65"/>
      <c r="AA102" s="33"/>
    </row>
    <row r="103" spans="1:27" ht="15.75" customHeight="1">
      <c r="A103" s="410" t="s">
        <v>0</v>
      </c>
      <c r="B103" s="411"/>
      <c r="C103" s="53" t="s">
        <v>1</v>
      </c>
      <c r="D103" s="53" t="s">
        <v>2</v>
      </c>
      <c r="E103" s="54" t="s">
        <v>436</v>
      </c>
      <c r="F103" s="54" t="s">
        <v>437</v>
      </c>
      <c r="G103" s="54" t="s">
        <v>3</v>
      </c>
      <c r="H103" s="54" t="s">
        <v>136</v>
      </c>
      <c r="I103" s="54" t="s">
        <v>4</v>
      </c>
      <c r="J103" s="54" t="s">
        <v>5</v>
      </c>
      <c r="K103" s="54" t="s">
        <v>6</v>
      </c>
      <c r="L103" s="54" t="s">
        <v>7</v>
      </c>
      <c r="M103" s="54" t="s">
        <v>8</v>
      </c>
      <c r="N103" s="54" t="s">
        <v>9</v>
      </c>
      <c r="O103" s="54" t="s">
        <v>10</v>
      </c>
      <c r="P103" s="54" t="s">
        <v>11</v>
      </c>
      <c r="Q103" s="54" t="s">
        <v>12</v>
      </c>
      <c r="R103" s="54" t="s">
        <v>13</v>
      </c>
      <c r="S103" s="54" t="s">
        <v>14</v>
      </c>
      <c r="T103" s="55" t="s">
        <v>157</v>
      </c>
      <c r="U103" s="55" t="s">
        <v>158</v>
      </c>
      <c r="V103" s="55" t="s">
        <v>159</v>
      </c>
      <c r="W103" s="55" t="s">
        <v>160</v>
      </c>
      <c r="X103" s="55" t="s">
        <v>161</v>
      </c>
      <c r="Y103" s="55" t="s">
        <v>162</v>
      </c>
      <c r="Z103" s="61" t="s">
        <v>0</v>
      </c>
      <c r="AA103" s="4"/>
    </row>
    <row r="104" spans="1:27" ht="15.75" customHeight="1">
      <c r="B104" s="3" t="s">
        <v>54</v>
      </c>
      <c r="C104" s="181">
        <v>1769</v>
      </c>
      <c r="D104" s="182">
        <f t="shared" si="4"/>
        <v>2700</v>
      </c>
      <c r="E104" s="182">
        <v>74</v>
      </c>
      <c r="F104" s="182">
        <v>66</v>
      </c>
      <c r="G104" s="182">
        <v>102</v>
      </c>
      <c r="H104" s="182">
        <v>83</v>
      </c>
      <c r="I104" s="182">
        <v>113</v>
      </c>
      <c r="J104" s="182">
        <v>179</v>
      </c>
      <c r="K104" s="182">
        <v>152</v>
      </c>
      <c r="L104" s="182">
        <v>159</v>
      </c>
      <c r="M104" s="182">
        <v>160</v>
      </c>
      <c r="N104" s="182">
        <v>197</v>
      </c>
      <c r="O104" s="182">
        <v>252</v>
      </c>
      <c r="P104" s="182">
        <v>272</v>
      </c>
      <c r="Q104" s="182">
        <v>185</v>
      </c>
      <c r="R104" s="182">
        <v>142</v>
      </c>
      <c r="S104" s="182">
        <v>166</v>
      </c>
      <c r="T104" s="182">
        <v>169</v>
      </c>
      <c r="U104" s="182">
        <v>125</v>
      </c>
      <c r="V104" s="182">
        <v>74</v>
      </c>
      <c r="W104" s="182">
        <v>24</v>
      </c>
      <c r="X104" s="182">
        <v>6</v>
      </c>
      <c r="Y104" s="182">
        <v>0</v>
      </c>
      <c r="Z104" s="64" t="s">
        <v>54</v>
      </c>
      <c r="AA104" s="4"/>
    </row>
    <row r="105" spans="1:27" s="31" customFormat="1" ht="15.75" customHeight="1">
      <c r="B105" s="32"/>
      <c r="C105" s="181"/>
      <c r="D105" s="182">
        <f t="shared" si="4"/>
        <v>125</v>
      </c>
      <c r="E105" s="211">
        <v>0</v>
      </c>
      <c r="F105" s="211">
        <v>1</v>
      </c>
      <c r="G105" s="211">
        <v>0</v>
      </c>
      <c r="H105" s="211">
        <v>3</v>
      </c>
      <c r="I105" s="211">
        <v>32</v>
      </c>
      <c r="J105" s="211">
        <v>24</v>
      </c>
      <c r="K105" s="211">
        <v>16</v>
      </c>
      <c r="L105" s="211">
        <v>13</v>
      </c>
      <c r="M105" s="211">
        <v>9</v>
      </c>
      <c r="N105" s="211">
        <v>3</v>
      </c>
      <c r="O105" s="211">
        <v>4</v>
      </c>
      <c r="P105" s="211">
        <v>1</v>
      </c>
      <c r="Q105" s="211">
        <v>7</v>
      </c>
      <c r="R105" s="211">
        <v>2</v>
      </c>
      <c r="S105" s="211">
        <v>4</v>
      </c>
      <c r="T105" s="211">
        <v>5</v>
      </c>
      <c r="U105" s="211">
        <v>1</v>
      </c>
      <c r="V105" s="211">
        <v>0</v>
      </c>
      <c r="W105" s="211">
        <v>0</v>
      </c>
      <c r="X105" s="211">
        <v>0</v>
      </c>
      <c r="Y105" s="211">
        <v>0</v>
      </c>
      <c r="Z105" s="60"/>
      <c r="AA105" s="33"/>
    </row>
    <row r="106" spans="1:27" ht="15.75" customHeight="1">
      <c r="B106" s="3" t="s">
        <v>55</v>
      </c>
      <c r="C106" s="181">
        <v>181</v>
      </c>
      <c r="D106" s="182">
        <f t="shared" ref="D106:D137" si="5">SUM(E106:Y106)</f>
        <v>369</v>
      </c>
      <c r="E106" s="182">
        <v>12</v>
      </c>
      <c r="F106" s="182">
        <v>6</v>
      </c>
      <c r="G106" s="182">
        <v>11</v>
      </c>
      <c r="H106" s="182">
        <v>17</v>
      </c>
      <c r="I106" s="182">
        <v>33</v>
      </c>
      <c r="J106" s="182">
        <v>35</v>
      </c>
      <c r="K106" s="182">
        <v>24</v>
      </c>
      <c r="L106" s="182">
        <v>11</v>
      </c>
      <c r="M106" s="182">
        <v>11</v>
      </c>
      <c r="N106" s="182">
        <v>14</v>
      </c>
      <c r="O106" s="182">
        <v>55</v>
      </c>
      <c r="P106" s="182">
        <v>42</v>
      </c>
      <c r="Q106" s="182">
        <v>30</v>
      </c>
      <c r="R106" s="182">
        <v>14</v>
      </c>
      <c r="S106" s="182">
        <v>13</v>
      </c>
      <c r="T106" s="182">
        <v>17</v>
      </c>
      <c r="U106" s="182">
        <v>11</v>
      </c>
      <c r="V106" s="182">
        <v>10</v>
      </c>
      <c r="W106" s="182">
        <v>2</v>
      </c>
      <c r="X106" s="182">
        <v>0</v>
      </c>
      <c r="Y106" s="182">
        <v>1</v>
      </c>
      <c r="Z106" s="64" t="s">
        <v>55</v>
      </c>
      <c r="AA106" s="4"/>
    </row>
    <row r="107" spans="1:27" s="31" customFormat="1" ht="15.75" customHeight="1">
      <c r="B107" s="32"/>
      <c r="C107" s="181"/>
      <c r="D107" s="211">
        <f t="shared" si="5"/>
        <v>8</v>
      </c>
      <c r="E107" s="211">
        <v>1</v>
      </c>
      <c r="F107" s="211">
        <v>0</v>
      </c>
      <c r="G107" s="211">
        <v>0</v>
      </c>
      <c r="H107" s="211">
        <v>0</v>
      </c>
      <c r="I107" s="211">
        <v>2</v>
      </c>
      <c r="J107" s="211">
        <v>3</v>
      </c>
      <c r="K107" s="211">
        <v>1</v>
      </c>
      <c r="L107" s="211">
        <v>0</v>
      </c>
      <c r="M107" s="211">
        <v>0</v>
      </c>
      <c r="N107" s="211">
        <v>0</v>
      </c>
      <c r="O107" s="211">
        <v>0</v>
      </c>
      <c r="P107" s="211">
        <v>0</v>
      </c>
      <c r="Q107" s="211">
        <v>0</v>
      </c>
      <c r="R107" s="211">
        <v>0</v>
      </c>
      <c r="S107" s="211">
        <v>0</v>
      </c>
      <c r="T107" s="211">
        <v>0</v>
      </c>
      <c r="U107" s="211">
        <v>0</v>
      </c>
      <c r="V107" s="211">
        <v>0</v>
      </c>
      <c r="W107" s="211">
        <v>1</v>
      </c>
      <c r="X107" s="211">
        <v>0</v>
      </c>
      <c r="Y107" s="211">
        <v>0</v>
      </c>
      <c r="Z107" s="60"/>
      <c r="AA107" s="33"/>
    </row>
    <row r="108" spans="1:27" ht="15.75" customHeight="1">
      <c r="B108" s="3" t="s">
        <v>56</v>
      </c>
      <c r="C108" s="198">
        <v>1377</v>
      </c>
      <c r="D108" s="182">
        <f t="shared" si="5"/>
        <v>2412</v>
      </c>
      <c r="E108" s="198">
        <v>46</v>
      </c>
      <c r="F108" s="198">
        <v>75</v>
      </c>
      <c r="G108" s="198">
        <v>68</v>
      </c>
      <c r="H108" s="198">
        <v>88</v>
      </c>
      <c r="I108" s="198">
        <v>126</v>
      </c>
      <c r="J108" s="198">
        <v>115</v>
      </c>
      <c r="K108" s="198">
        <v>74</v>
      </c>
      <c r="L108" s="198">
        <v>75</v>
      </c>
      <c r="M108" s="198">
        <v>95</v>
      </c>
      <c r="N108" s="198">
        <v>160</v>
      </c>
      <c r="O108" s="198">
        <v>233</v>
      </c>
      <c r="P108" s="198">
        <v>202</v>
      </c>
      <c r="Q108" s="198">
        <v>140</v>
      </c>
      <c r="R108" s="198">
        <v>125</v>
      </c>
      <c r="S108" s="198">
        <v>155</v>
      </c>
      <c r="T108" s="198">
        <v>217</v>
      </c>
      <c r="U108" s="198">
        <v>251</v>
      </c>
      <c r="V108" s="198">
        <v>114</v>
      </c>
      <c r="W108" s="198">
        <v>44</v>
      </c>
      <c r="X108" s="198">
        <v>8</v>
      </c>
      <c r="Y108" s="198">
        <v>1</v>
      </c>
      <c r="Z108" s="64" t="s">
        <v>56</v>
      </c>
      <c r="AA108" s="4"/>
    </row>
    <row r="109" spans="1:27" s="31" customFormat="1" ht="15.75" customHeight="1">
      <c r="A109" s="33"/>
      <c r="B109" s="32"/>
      <c r="C109" s="181"/>
      <c r="D109" s="211">
        <f t="shared" si="5"/>
        <v>270</v>
      </c>
      <c r="E109" s="211">
        <v>6</v>
      </c>
      <c r="F109" s="211">
        <v>16</v>
      </c>
      <c r="G109" s="211">
        <v>18</v>
      </c>
      <c r="H109" s="211">
        <v>7</v>
      </c>
      <c r="I109" s="211">
        <v>38</v>
      </c>
      <c r="J109" s="211">
        <v>25</v>
      </c>
      <c r="K109" s="211">
        <v>19</v>
      </c>
      <c r="L109" s="211">
        <v>19</v>
      </c>
      <c r="M109" s="211">
        <v>22</v>
      </c>
      <c r="N109" s="211">
        <v>31</v>
      </c>
      <c r="O109" s="211">
        <v>37</v>
      </c>
      <c r="P109" s="211">
        <v>18</v>
      </c>
      <c r="Q109" s="211">
        <v>6</v>
      </c>
      <c r="R109" s="211">
        <v>1</v>
      </c>
      <c r="S109" s="211">
        <v>3</v>
      </c>
      <c r="T109" s="211">
        <v>2</v>
      </c>
      <c r="U109" s="211">
        <v>2</v>
      </c>
      <c r="V109" s="211">
        <v>0</v>
      </c>
      <c r="W109" s="211">
        <v>0</v>
      </c>
      <c r="X109" s="211">
        <v>0</v>
      </c>
      <c r="Y109" s="211">
        <v>0</v>
      </c>
      <c r="Z109" s="60"/>
      <c r="AA109" s="33"/>
    </row>
    <row r="110" spans="1:27" ht="15.75" customHeight="1">
      <c r="A110" s="4"/>
      <c r="B110" s="3" t="s">
        <v>57</v>
      </c>
      <c r="C110" s="201">
        <v>1600</v>
      </c>
      <c r="D110" s="182">
        <f t="shared" si="5"/>
        <v>2326</v>
      </c>
      <c r="E110" s="201">
        <v>67</v>
      </c>
      <c r="F110" s="201">
        <v>40</v>
      </c>
      <c r="G110" s="201">
        <v>45</v>
      </c>
      <c r="H110" s="201">
        <v>44</v>
      </c>
      <c r="I110" s="201">
        <v>58</v>
      </c>
      <c r="J110" s="201">
        <v>57</v>
      </c>
      <c r="K110" s="201">
        <v>81</v>
      </c>
      <c r="L110" s="201">
        <v>67</v>
      </c>
      <c r="M110" s="201">
        <v>73</v>
      </c>
      <c r="N110" s="201">
        <v>95</v>
      </c>
      <c r="O110" s="201">
        <v>160</v>
      </c>
      <c r="P110" s="201">
        <v>160</v>
      </c>
      <c r="Q110" s="201">
        <v>125</v>
      </c>
      <c r="R110" s="201">
        <v>103</v>
      </c>
      <c r="S110" s="201">
        <v>190</v>
      </c>
      <c r="T110" s="201">
        <v>279</v>
      </c>
      <c r="U110" s="201">
        <v>350</v>
      </c>
      <c r="V110" s="201">
        <v>233</v>
      </c>
      <c r="W110" s="201">
        <v>86</v>
      </c>
      <c r="X110" s="201">
        <v>13</v>
      </c>
      <c r="Y110" s="201">
        <v>0</v>
      </c>
      <c r="Z110" s="64" t="s">
        <v>57</v>
      </c>
      <c r="AA110" s="4"/>
    </row>
    <row r="111" spans="1:27" s="31" customFormat="1" ht="15.75" customHeight="1">
      <c r="A111" s="33"/>
      <c r="B111" s="32"/>
      <c r="C111" s="181"/>
      <c r="D111" s="211">
        <f t="shared" si="5"/>
        <v>252</v>
      </c>
      <c r="E111" s="211">
        <v>4</v>
      </c>
      <c r="F111" s="211">
        <v>10</v>
      </c>
      <c r="G111" s="211">
        <v>9</v>
      </c>
      <c r="H111" s="211">
        <v>9</v>
      </c>
      <c r="I111" s="211">
        <v>12</v>
      </c>
      <c r="J111" s="211">
        <v>15</v>
      </c>
      <c r="K111" s="211">
        <v>13</v>
      </c>
      <c r="L111" s="211">
        <v>15</v>
      </c>
      <c r="M111" s="211">
        <v>12</v>
      </c>
      <c r="N111" s="211">
        <v>16</v>
      </c>
      <c r="O111" s="211">
        <v>17</v>
      </c>
      <c r="P111" s="211">
        <v>22</v>
      </c>
      <c r="Q111" s="211">
        <v>20</v>
      </c>
      <c r="R111" s="211">
        <v>27</v>
      </c>
      <c r="S111" s="211">
        <v>25</v>
      </c>
      <c r="T111" s="211">
        <v>18</v>
      </c>
      <c r="U111" s="211">
        <v>5</v>
      </c>
      <c r="V111" s="211">
        <v>3</v>
      </c>
      <c r="W111" s="211">
        <v>0</v>
      </c>
      <c r="X111" s="211">
        <v>0</v>
      </c>
      <c r="Y111" s="211">
        <v>0</v>
      </c>
      <c r="Z111" s="60"/>
      <c r="AA111" s="33"/>
    </row>
    <row r="112" spans="1:27" ht="15.75" customHeight="1">
      <c r="A112" s="4"/>
      <c r="B112" s="3" t="s">
        <v>58</v>
      </c>
      <c r="C112" s="181">
        <v>974</v>
      </c>
      <c r="D112" s="182">
        <f t="shared" si="5"/>
        <v>1902</v>
      </c>
      <c r="E112" s="182">
        <v>52</v>
      </c>
      <c r="F112" s="182">
        <v>54</v>
      </c>
      <c r="G112" s="182">
        <v>75</v>
      </c>
      <c r="H112" s="182">
        <v>92</v>
      </c>
      <c r="I112" s="182">
        <v>120</v>
      </c>
      <c r="J112" s="182">
        <v>134</v>
      </c>
      <c r="K112" s="182">
        <v>130</v>
      </c>
      <c r="L112" s="182">
        <v>82</v>
      </c>
      <c r="M112" s="182">
        <v>99</v>
      </c>
      <c r="N112" s="182">
        <v>123</v>
      </c>
      <c r="O112" s="182">
        <v>186</v>
      </c>
      <c r="P112" s="182">
        <v>179</v>
      </c>
      <c r="Q112" s="182">
        <v>104</v>
      </c>
      <c r="R112" s="182">
        <v>82</v>
      </c>
      <c r="S112" s="182">
        <v>103</v>
      </c>
      <c r="T112" s="182">
        <v>94</v>
      </c>
      <c r="U112" s="182">
        <v>101</v>
      </c>
      <c r="V112" s="182">
        <v>61</v>
      </c>
      <c r="W112" s="182">
        <v>27</v>
      </c>
      <c r="X112" s="182">
        <v>3</v>
      </c>
      <c r="Y112" s="182">
        <v>1</v>
      </c>
      <c r="Z112" s="64" t="s">
        <v>58</v>
      </c>
      <c r="AA112" s="4"/>
    </row>
    <row r="113" spans="1:27" s="31" customFormat="1" ht="15.75" customHeight="1">
      <c r="A113" s="85"/>
      <c r="B113" s="86"/>
      <c r="C113" s="183"/>
      <c r="D113" s="212">
        <f t="shared" si="5"/>
        <v>13</v>
      </c>
      <c r="E113" s="212">
        <v>1</v>
      </c>
      <c r="F113" s="212">
        <v>0</v>
      </c>
      <c r="G113" s="212">
        <v>0</v>
      </c>
      <c r="H113" s="212">
        <v>0</v>
      </c>
      <c r="I113" s="212">
        <v>2</v>
      </c>
      <c r="J113" s="212">
        <v>3</v>
      </c>
      <c r="K113" s="212">
        <v>1</v>
      </c>
      <c r="L113" s="212">
        <v>2</v>
      </c>
      <c r="M113" s="212">
        <v>0</v>
      </c>
      <c r="N113" s="212">
        <v>1</v>
      </c>
      <c r="O113" s="212">
        <v>0</v>
      </c>
      <c r="P113" s="212">
        <v>1</v>
      </c>
      <c r="Q113" s="212">
        <v>1</v>
      </c>
      <c r="R113" s="212">
        <v>0</v>
      </c>
      <c r="S113" s="212">
        <v>1</v>
      </c>
      <c r="T113" s="212">
        <v>0</v>
      </c>
      <c r="U113" s="212">
        <v>0</v>
      </c>
      <c r="V113" s="212">
        <v>0</v>
      </c>
      <c r="W113" s="212">
        <v>0</v>
      </c>
      <c r="X113" s="212">
        <v>0</v>
      </c>
      <c r="Y113" s="212">
        <v>0</v>
      </c>
      <c r="Z113" s="87"/>
      <c r="AA113" s="33"/>
    </row>
    <row r="114" spans="1:27" ht="15.75" customHeight="1">
      <c r="B114" s="3" t="s">
        <v>59</v>
      </c>
      <c r="C114" s="181">
        <v>820</v>
      </c>
      <c r="D114" s="194">
        <f t="shared" si="5"/>
        <v>1376</v>
      </c>
      <c r="E114" s="182">
        <v>24</v>
      </c>
      <c r="F114" s="182">
        <v>27</v>
      </c>
      <c r="G114" s="182">
        <v>39</v>
      </c>
      <c r="H114" s="182">
        <v>53</v>
      </c>
      <c r="I114" s="182">
        <v>48</v>
      </c>
      <c r="J114" s="182">
        <v>70</v>
      </c>
      <c r="K114" s="182">
        <v>49</v>
      </c>
      <c r="L114" s="182">
        <v>41</v>
      </c>
      <c r="M114" s="182">
        <v>44</v>
      </c>
      <c r="N114" s="182">
        <v>93</v>
      </c>
      <c r="O114" s="182">
        <v>142</v>
      </c>
      <c r="P114" s="182">
        <v>104</v>
      </c>
      <c r="Q114" s="182">
        <v>85</v>
      </c>
      <c r="R114" s="182">
        <v>58</v>
      </c>
      <c r="S114" s="182">
        <v>93</v>
      </c>
      <c r="T114" s="182">
        <v>117</v>
      </c>
      <c r="U114" s="182">
        <v>144</v>
      </c>
      <c r="V114" s="182">
        <v>95</v>
      </c>
      <c r="W114" s="182">
        <v>39</v>
      </c>
      <c r="X114" s="182">
        <v>10</v>
      </c>
      <c r="Y114" s="182">
        <v>1</v>
      </c>
      <c r="Z114" s="64" t="s">
        <v>59</v>
      </c>
      <c r="AA114" s="4"/>
    </row>
    <row r="115" spans="1:27" s="31" customFormat="1" ht="15.75" customHeight="1">
      <c r="B115" s="32"/>
      <c r="C115" s="181"/>
      <c r="D115" s="211">
        <f t="shared" si="5"/>
        <v>33</v>
      </c>
      <c r="E115" s="211">
        <v>0</v>
      </c>
      <c r="F115" s="211">
        <v>0</v>
      </c>
      <c r="G115" s="211">
        <v>1</v>
      </c>
      <c r="H115" s="211">
        <v>0</v>
      </c>
      <c r="I115" s="211">
        <v>1</v>
      </c>
      <c r="J115" s="211">
        <v>4</v>
      </c>
      <c r="K115" s="211">
        <v>2</v>
      </c>
      <c r="L115" s="211">
        <v>0</v>
      </c>
      <c r="M115" s="211">
        <v>4</v>
      </c>
      <c r="N115" s="211">
        <v>1</v>
      </c>
      <c r="O115" s="211">
        <v>4</v>
      </c>
      <c r="P115" s="211">
        <v>2</v>
      </c>
      <c r="Q115" s="211">
        <v>2</v>
      </c>
      <c r="R115" s="211">
        <v>4</v>
      </c>
      <c r="S115" s="211">
        <v>3</v>
      </c>
      <c r="T115" s="211">
        <v>0</v>
      </c>
      <c r="U115" s="211">
        <v>4</v>
      </c>
      <c r="V115" s="211">
        <v>1</v>
      </c>
      <c r="W115" s="211">
        <v>0</v>
      </c>
      <c r="X115" s="211">
        <v>0</v>
      </c>
      <c r="Y115" s="211">
        <v>0</v>
      </c>
      <c r="Z115" s="60"/>
      <c r="AA115" s="33"/>
    </row>
    <row r="116" spans="1:27" ht="15.75" customHeight="1">
      <c r="B116" s="3" t="s">
        <v>60</v>
      </c>
      <c r="C116" s="181">
        <v>1078</v>
      </c>
      <c r="D116" s="182">
        <f t="shared" si="5"/>
        <v>1803</v>
      </c>
      <c r="E116" s="182">
        <v>50</v>
      </c>
      <c r="F116" s="182">
        <v>31</v>
      </c>
      <c r="G116" s="182">
        <v>43</v>
      </c>
      <c r="H116" s="182">
        <v>68</v>
      </c>
      <c r="I116" s="182">
        <v>96</v>
      </c>
      <c r="J116" s="182">
        <v>128</v>
      </c>
      <c r="K116" s="182">
        <v>78</v>
      </c>
      <c r="L116" s="182">
        <v>67</v>
      </c>
      <c r="M116" s="182">
        <v>76</v>
      </c>
      <c r="N116" s="182">
        <v>121</v>
      </c>
      <c r="O116" s="182">
        <v>186</v>
      </c>
      <c r="P116" s="182">
        <v>151</v>
      </c>
      <c r="Q116" s="182">
        <v>114</v>
      </c>
      <c r="R116" s="182">
        <v>84</v>
      </c>
      <c r="S116" s="182">
        <v>127</v>
      </c>
      <c r="T116" s="182">
        <v>144</v>
      </c>
      <c r="U116" s="182">
        <v>133</v>
      </c>
      <c r="V116" s="182">
        <v>73</v>
      </c>
      <c r="W116" s="182">
        <v>29</v>
      </c>
      <c r="X116" s="182">
        <v>4</v>
      </c>
      <c r="Y116" s="182">
        <v>0</v>
      </c>
      <c r="Z116" s="64" t="s">
        <v>60</v>
      </c>
      <c r="AA116" s="4"/>
    </row>
    <row r="117" spans="1:27" s="31" customFormat="1" ht="15.75" customHeight="1">
      <c r="B117" s="32"/>
      <c r="C117" s="181"/>
      <c r="D117" s="211">
        <f t="shared" si="5"/>
        <v>48</v>
      </c>
      <c r="E117" s="211">
        <v>0</v>
      </c>
      <c r="F117" s="211">
        <v>0</v>
      </c>
      <c r="G117" s="211">
        <v>0</v>
      </c>
      <c r="H117" s="211">
        <v>0</v>
      </c>
      <c r="I117" s="211">
        <v>14</v>
      </c>
      <c r="J117" s="211">
        <v>7</v>
      </c>
      <c r="K117" s="211">
        <v>3</v>
      </c>
      <c r="L117" s="211">
        <v>4</v>
      </c>
      <c r="M117" s="211">
        <v>2</v>
      </c>
      <c r="N117" s="211">
        <v>2</v>
      </c>
      <c r="O117" s="211">
        <v>2</v>
      </c>
      <c r="P117" s="211">
        <v>3</v>
      </c>
      <c r="Q117" s="211">
        <v>1</v>
      </c>
      <c r="R117" s="211">
        <v>3</v>
      </c>
      <c r="S117" s="211">
        <v>3</v>
      </c>
      <c r="T117" s="211">
        <v>2</v>
      </c>
      <c r="U117" s="211">
        <v>1</v>
      </c>
      <c r="V117" s="211">
        <v>1</v>
      </c>
      <c r="W117" s="211">
        <v>0</v>
      </c>
      <c r="X117" s="211">
        <v>0</v>
      </c>
      <c r="Y117" s="211">
        <v>0</v>
      </c>
      <c r="Z117" s="60"/>
      <c r="AA117" s="33"/>
    </row>
    <row r="118" spans="1:27" ht="15.75" customHeight="1">
      <c r="B118" s="3" t="s">
        <v>61</v>
      </c>
      <c r="C118" s="181">
        <v>199</v>
      </c>
      <c r="D118" s="182">
        <f t="shared" si="5"/>
        <v>296</v>
      </c>
      <c r="E118" s="182">
        <v>3</v>
      </c>
      <c r="F118" s="182">
        <v>3</v>
      </c>
      <c r="G118" s="182">
        <v>3</v>
      </c>
      <c r="H118" s="182">
        <v>5</v>
      </c>
      <c r="I118" s="182">
        <v>6</v>
      </c>
      <c r="J118" s="182">
        <v>14</v>
      </c>
      <c r="K118" s="182">
        <v>8</v>
      </c>
      <c r="L118" s="182">
        <v>13</v>
      </c>
      <c r="M118" s="182">
        <v>8</v>
      </c>
      <c r="N118" s="182">
        <v>24</v>
      </c>
      <c r="O118" s="182">
        <v>32</v>
      </c>
      <c r="P118" s="182">
        <v>24</v>
      </c>
      <c r="Q118" s="182">
        <v>26</v>
      </c>
      <c r="R118" s="182">
        <v>35</v>
      </c>
      <c r="S118" s="182">
        <v>30</v>
      </c>
      <c r="T118" s="182">
        <v>29</v>
      </c>
      <c r="U118" s="182">
        <v>21</v>
      </c>
      <c r="V118" s="182">
        <v>7</v>
      </c>
      <c r="W118" s="182">
        <v>3</v>
      </c>
      <c r="X118" s="182">
        <v>2</v>
      </c>
      <c r="Y118" s="182">
        <v>0</v>
      </c>
      <c r="Z118" s="64" t="s">
        <v>61</v>
      </c>
      <c r="AA118" s="4"/>
    </row>
    <row r="119" spans="1:27" s="31" customFormat="1" ht="15.75" customHeight="1">
      <c r="A119" s="33"/>
      <c r="B119" s="32"/>
      <c r="C119" s="181"/>
      <c r="D119" s="211">
        <f t="shared" si="5"/>
        <v>18</v>
      </c>
      <c r="E119" s="211">
        <v>1</v>
      </c>
      <c r="F119" s="211">
        <v>2</v>
      </c>
      <c r="G119" s="211">
        <v>1</v>
      </c>
      <c r="H119" s="211">
        <v>0</v>
      </c>
      <c r="I119" s="211">
        <v>2</v>
      </c>
      <c r="J119" s="211">
        <v>0</v>
      </c>
      <c r="K119" s="211">
        <v>5</v>
      </c>
      <c r="L119" s="211">
        <v>0</v>
      </c>
      <c r="M119" s="211">
        <v>3</v>
      </c>
      <c r="N119" s="211">
        <v>0</v>
      </c>
      <c r="O119" s="211">
        <v>1</v>
      </c>
      <c r="P119" s="211">
        <v>0</v>
      </c>
      <c r="Q119" s="211">
        <v>1</v>
      </c>
      <c r="R119" s="211">
        <v>1</v>
      </c>
      <c r="S119" s="211">
        <v>1</v>
      </c>
      <c r="T119" s="211">
        <v>0</v>
      </c>
      <c r="U119" s="211">
        <v>0</v>
      </c>
      <c r="V119" s="211">
        <v>0</v>
      </c>
      <c r="W119" s="211">
        <v>0</v>
      </c>
      <c r="X119" s="211">
        <v>0</v>
      </c>
      <c r="Y119" s="211">
        <v>0</v>
      </c>
      <c r="Z119" s="60"/>
      <c r="AA119" s="33"/>
    </row>
    <row r="120" spans="1:27" ht="15.75" customHeight="1">
      <c r="A120" s="4"/>
      <c r="B120" s="3" t="s">
        <v>62</v>
      </c>
      <c r="C120" s="181">
        <v>565</v>
      </c>
      <c r="D120" s="182">
        <f t="shared" si="5"/>
        <v>988</v>
      </c>
      <c r="E120" s="182">
        <v>53</v>
      </c>
      <c r="F120" s="182">
        <v>43</v>
      </c>
      <c r="G120" s="182">
        <v>24</v>
      </c>
      <c r="H120" s="182">
        <v>28</v>
      </c>
      <c r="I120" s="182">
        <v>33</v>
      </c>
      <c r="J120" s="182">
        <v>45</v>
      </c>
      <c r="K120" s="182">
        <v>87</v>
      </c>
      <c r="L120" s="182">
        <v>97</v>
      </c>
      <c r="M120" s="182">
        <v>65</v>
      </c>
      <c r="N120" s="182">
        <v>81</v>
      </c>
      <c r="O120" s="182">
        <v>109</v>
      </c>
      <c r="P120" s="182">
        <v>81</v>
      </c>
      <c r="Q120" s="182">
        <v>64</v>
      </c>
      <c r="R120" s="182">
        <v>39</v>
      </c>
      <c r="S120" s="182">
        <v>46</v>
      </c>
      <c r="T120" s="182">
        <v>40</v>
      </c>
      <c r="U120" s="182">
        <v>23</v>
      </c>
      <c r="V120" s="182">
        <v>19</v>
      </c>
      <c r="W120" s="182">
        <v>9</v>
      </c>
      <c r="X120" s="182">
        <v>2</v>
      </c>
      <c r="Y120" s="182">
        <v>0</v>
      </c>
      <c r="Z120" s="64" t="s">
        <v>62</v>
      </c>
      <c r="AA120" s="4"/>
    </row>
    <row r="121" spans="1:27" s="31" customFormat="1" ht="15.75" customHeight="1">
      <c r="A121" s="33"/>
      <c r="B121" s="32"/>
      <c r="C121" s="181"/>
      <c r="D121" s="211">
        <f t="shared" si="5"/>
        <v>33</v>
      </c>
      <c r="E121" s="211">
        <v>1</v>
      </c>
      <c r="F121" s="211">
        <v>5</v>
      </c>
      <c r="G121" s="211">
        <v>1</v>
      </c>
      <c r="H121" s="211">
        <v>4</v>
      </c>
      <c r="I121" s="211">
        <v>2</v>
      </c>
      <c r="J121" s="211">
        <v>2</v>
      </c>
      <c r="K121" s="211">
        <v>4</v>
      </c>
      <c r="L121" s="211">
        <v>1</v>
      </c>
      <c r="M121" s="211">
        <v>6</v>
      </c>
      <c r="N121" s="211">
        <v>6</v>
      </c>
      <c r="O121" s="211">
        <v>0</v>
      </c>
      <c r="P121" s="211">
        <v>0</v>
      </c>
      <c r="Q121" s="211">
        <v>0</v>
      </c>
      <c r="R121" s="211">
        <v>0</v>
      </c>
      <c r="S121" s="211">
        <v>0</v>
      </c>
      <c r="T121" s="211">
        <v>1</v>
      </c>
      <c r="U121" s="211">
        <v>0</v>
      </c>
      <c r="V121" s="211">
        <v>0</v>
      </c>
      <c r="W121" s="211">
        <v>0</v>
      </c>
      <c r="X121" s="211">
        <v>0</v>
      </c>
      <c r="Y121" s="211">
        <v>0</v>
      </c>
      <c r="Z121" s="60"/>
      <c r="AA121" s="33"/>
    </row>
    <row r="122" spans="1:27" ht="15.75" customHeight="1">
      <c r="A122" s="4"/>
      <c r="B122" s="3" t="s">
        <v>63</v>
      </c>
      <c r="C122" s="181">
        <v>20</v>
      </c>
      <c r="D122" s="182">
        <f t="shared" si="5"/>
        <v>28</v>
      </c>
      <c r="E122" s="182">
        <v>0</v>
      </c>
      <c r="F122" s="182">
        <v>0</v>
      </c>
      <c r="G122" s="182">
        <v>1</v>
      </c>
      <c r="H122" s="182">
        <v>0</v>
      </c>
      <c r="I122" s="182">
        <v>1</v>
      </c>
      <c r="J122" s="182">
        <v>1</v>
      </c>
      <c r="K122" s="182">
        <v>0</v>
      </c>
      <c r="L122" s="182">
        <v>0</v>
      </c>
      <c r="M122" s="182">
        <v>0</v>
      </c>
      <c r="N122" s="182">
        <v>2</v>
      </c>
      <c r="O122" s="182">
        <v>3</v>
      </c>
      <c r="P122" s="182">
        <v>1</v>
      </c>
      <c r="Q122" s="182">
        <v>1</v>
      </c>
      <c r="R122" s="182">
        <v>0</v>
      </c>
      <c r="S122" s="182">
        <v>2</v>
      </c>
      <c r="T122" s="182">
        <v>7</v>
      </c>
      <c r="U122" s="182">
        <v>5</v>
      </c>
      <c r="V122" s="182">
        <v>2</v>
      </c>
      <c r="W122" s="182">
        <v>1</v>
      </c>
      <c r="X122" s="182">
        <v>1</v>
      </c>
      <c r="Y122" s="182">
        <v>0</v>
      </c>
      <c r="Z122" s="64" t="s">
        <v>63</v>
      </c>
      <c r="AA122" s="4"/>
    </row>
    <row r="123" spans="1:27" s="31" customFormat="1" ht="15.75" customHeight="1">
      <c r="A123" s="85"/>
      <c r="B123" s="86"/>
      <c r="C123" s="183"/>
      <c r="D123" s="212">
        <f t="shared" si="5"/>
        <v>0</v>
      </c>
      <c r="E123" s="212">
        <v>0</v>
      </c>
      <c r="F123" s="212">
        <v>0</v>
      </c>
      <c r="G123" s="212">
        <v>0</v>
      </c>
      <c r="H123" s="212">
        <v>0</v>
      </c>
      <c r="I123" s="212">
        <v>0</v>
      </c>
      <c r="J123" s="212">
        <v>0</v>
      </c>
      <c r="K123" s="212">
        <v>0</v>
      </c>
      <c r="L123" s="212">
        <v>0</v>
      </c>
      <c r="M123" s="212">
        <v>0</v>
      </c>
      <c r="N123" s="212">
        <v>0</v>
      </c>
      <c r="O123" s="212">
        <v>0</v>
      </c>
      <c r="P123" s="212">
        <v>0</v>
      </c>
      <c r="Q123" s="212">
        <v>0</v>
      </c>
      <c r="R123" s="212">
        <v>0</v>
      </c>
      <c r="S123" s="212">
        <v>0</v>
      </c>
      <c r="T123" s="212">
        <v>0</v>
      </c>
      <c r="U123" s="212">
        <v>0</v>
      </c>
      <c r="V123" s="212">
        <v>0</v>
      </c>
      <c r="W123" s="212">
        <v>0</v>
      </c>
      <c r="X123" s="212">
        <v>0</v>
      </c>
      <c r="Y123" s="212">
        <v>0</v>
      </c>
      <c r="Z123" s="87"/>
      <c r="AA123" s="33"/>
    </row>
    <row r="124" spans="1:27" ht="15.75" customHeight="1">
      <c r="B124" s="3" t="s">
        <v>64</v>
      </c>
      <c r="C124" s="181">
        <v>1990</v>
      </c>
      <c r="D124" s="194">
        <f t="shared" si="5"/>
        <v>3143</v>
      </c>
      <c r="E124" s="185">
        <v>77</v>
      </c>
      <c r="F124" s="182">
        <v>81</v>
      </c>
      <c r="G124" s="182">
        <v>61</v>
      </c>
      <c r="H124" s="182">
        <v>103</v>
      </c>
      <c r="I124" s="185">
        <v>171</v>
      </c>
      <c r="J124" s="185">
        <v>251</v>
      </c>
      <c r="K124" s="185">
        <v>133</v>
      </c>
      <c r="L124" s="182">
        <v>166</v>
      </c>
      <c r="M124" s="182">
        <v>156</v>
      </c>
      <c r="N124" s="182">
        <v>193</v>
      </c>
      <c r="O124" s="185">
        <v>320</v>
      </c>
      <c r="P124" s="182">
        <v>310</v>
      </c>
      <c r="Q124" s="182">
        <v>218</v>
      </c>
      <c r="R124" s="182">
        <v>148</v>
      </c>
      <c r="S124" s="182">
        <v>197</v>
      </c>
      <c r="T124" s="182">
        <v>201</v>
      </c>
      <c r="U124" s="182">
        <v>194</v>
      </c>
      <c r="V124" s="182">
        <v>111</v>
      </c>
      <c r="W124" s="182">
        <v>41</v>
      </c>
      <c r="X124" s="182">
        <v>10</v>
      </c>
      <c r="Y124" s="182">
        <v>1</v>
      </c>
      <c r="Z124" s="64" t="s">
        <v>64</v>
      </c>
      <c r="AA124" s="4"/>
    </row>
    <row r="125" spans="1:27" s="31" customFormat="1" ht="15.75" customHeight="1">
      <c r="B125" s="32"/>
      <c r="C125" s="181"/>
      <c r="D125" s="211">
        <f t="shared" si="5"/>
        <v>105</v>
      </c>
      <c r="E125" s="215">
        <v>3</v>
      </c>
      <c r="F125" s="211">
        <v>2</v>
      </c>
      <c r="G125" s="211">
        <v>3</v>
      </c>
      <c r="H125" s="211">
        <v>3</v>
      </c>
      <c r="I125" s="215">
        <v>23</v>
      </c>
      <c r="J125" s="215">
        <v>16</v>
      </c>
      <c r="K125" s="215">
        <v>12</v>
      </c>
      <c r="L125" s="211">
        <v>9</v>
      </c>
      <c r="M125" s="211">
        <v>11</v>
      </c>
      <c r="N125" s="211">
        <v>2</v>
      </c>
      <c r="O125" s="215">
        <v>4</v>
      </c>
      <c r="P125" s="211">
        <v>5</v>
      </c>
      <c r="Q125" s="211">
        <v>2</v>
      </c>
      <c r="R125" s="211">
        <v>4</v>
      </c>
      <c r="S125" s="211">
        <v>2</v>
      </c>
      <c r="T125" s="211">
        <v>1</v>
      </c>
      <c r="U125" s="211">
        <v>3</v>
      </c>
      <c r="V125" s="211">
        <v>0</v>
      </c>
      <c r="W125" s="211">
        <v>0</v>
      </c>
      <c r="X125" s="211">
        <v>0</v>
      </c>
      <c r="Y125" s="211">
        <v>0</v>
      </c>
      <c r="Z125" s="60"/>
      <c r="AA125" s="33"/>
    </row>
    <row r="126" spans="1:27" ht="15.75" customHeight="1">
      <c r="B126" s="3" t="s">
        <v>65</v>
      </c>
      <c r="C126" s="181">
        <v>768</v>
      </c>
      <c r="D126" s="182">
        <f t="shared" si="5"/>
        <v>1333</v>
      </c>
      <c r="E126" s="182">
        <v>57</v>
      </c>
      <c r="F126" s="182">
        <v>34</v>
      </c>
      <c r="G126" s="182">
        <v>34</v>
      </c>
      <c r="H126" s="182">
        <v>66</v>
      </c>
      <c r="I126" s="182">
        <v>73</v>
      </c>
      <c r="J126" s="182">
        <v>90</v>
      </c>
      <c r="K126" s="182">
        <v>77</v>
      </c>
      <c r="L126" s="182">
        <v>62</v>
      </c>
      <c r="M126" s="182">
        <v>70</v>
      </c>
      <c r="N126" s="182">
        <v>82</v>
      </c>
      <c r="O126" s="182">
        <v>132</v>
      </c>
      <c r="P126" s="182">
        <v>99</v>
      </c>
      <c r="Q126" s="182">
        <v>79</v>
      </c>
      <c r="R126" s="182">
        <v>56</v>
      </c>
      <c r="S126" s="182">
        <v>76</v>
      </c>
      <c r="T126" s="182">
        <v>86</v>
      </c>
      <c r="U126" s="182">
        <v>94</v>
      </c>
      <c r="V126" s="182">
        <v>50</v>
      </c>
      <c r="W126" s="182">
        <v>14</v>
      </c>
      <c r="X126" s="182">
        <v>1</v>
      </c>
      <c r="Y126" s="182">
        <v>1</v>
      </c>
      <c r="Z126" s="64" t="s">
        <v>65</v>
      </c>
      <c r="AA126" s="4"/>
    </row>
    <row r="127" spans="1:27" s="31" customFormat="1" ht="15.75" customHeight="1">
      <c r="B127" s="32"/>
      <c r="C127" s="181"/>
      <c r="D127" s="211">
        <f t="shared" si="5"/>
        <v>26</v>
      </c>
      <c r="E127" s="211">
        <v>4</v>
      </c>
      <c r="F127" s="211">
        <v>0</v>
      </c>
      <c r="G127" s="211">
        <v>1</v>
      </c>
      <c r="H127" s="211">
        <v>0</v>
      </c>
      <c r="I127" s="211">
        <v>0</v>
      </c>
      <c r="J127" s="211">
        <v>6</v>
      </c>
      <c r="K127" s="211">
        <v>3</v>
      </c>
      <c r="L127" s="211">
        <v>3</v>
      </c>
      <c r="M127" s="211">
        <v>0</v>
      </c>
      <c r="N127" s="211">
        <v>2</v>
      </c>
      <c r="O127" s="211">
        <v>0</v>
      </c>
      <c r="P127" s="211">
        <v>0</v>
      </c>
      <c r="Q127" s="211">
        <v>0</v>
      </c>
      <c r="R127" s="211">
        <v>1</v>
      </c>
      <c r="S127" s="211">
        <v>2</v>
      </c>
      <c r="T127" s="211">
        <v>3</v>
      </c>
      <c r="U127" s="211">
        <v>0</v>
      </c>
      <c r="V127" s="211">
        <v>1</v>
      </c>
      <c r="W127" s="211">
        <v>0</v>
      </c>
      <c r="X127" s="211">
        <v>0</v>
      </c>
      <c r="Y127" s="211">
        <v>0</v>
      </c>
      <c r="Z127" s="60"/>
      <c r="AA127" s="33"/>
    </row>
    <row r="128" spans="1:27" ht="15.75" customHeight="1">
      <c r="B128" s="3" t="s">
        <v>66</v>
      </c>
      <c r="C128" s="181">
        <v>545</v>
      </c>
      <c r="D128" s="182">
        <f t="shared" si="5"/>
        <v>908</v>
      </c>
      <c r="E128" s="182">
        <v>34</v>
      </c>
      <c r="F128" s="182">
        <v>30</v>
      </c>
      <c r="G128" s="182">
        <v>33</v>
      </c>
      <c r="H128" s="182">
        <v>54</v>
      </c>
      <c r="I128" s="182">
        <v>55</v>
      </c>
      <c r="J128" s="182">
        <v>47</v>
      </c>
      <c r="K128" s="182">
        <v>60</v>
      </c>
      <c r="L128" s="182">
        <v>40</v>
      </c>
      <c r="M128" s="182">
        <v>60</v>
      </c>
      <c r="N128" s="182">
        <v>77</v>
      </c>
      <c r="O128" s="182">
        <v>100</v>
      </c>
      <c r="P128" s="182">
        <v>101</v>
      </c>
      <c r="Q128" s="182">
        <v>42</v>
      </c>
      <c r="R128" s="182">
        <v>49</v>
      </c>
      <c r="S128" s="182">
        <v>30</v>
      </c>
      <c r="T128" s="182">
        <v>42</v>
      </c>
      <c r="U128" s="182">
        <v>27</v>
      </c>
      <c r="V128" s="182">
        <v>24</v>
      </c>
      <c r="W128" s="182">
        <v>3</v>
      </c>
      <c r="X128" s="182">
        <v>0</v>
      </c>
      <c r="Y128" s="182">
        <v>0</v>
      </c>
      <c r="Z128" s="64" t="s">
        <v>66</v>
      </c>
      <c r="AA128" s="4"/>
    </row>
    <row r="129" spans="1:27" s="31" customFormat="1" ht="15.75" customHeight="1">
      <c r="A129" s="33"/>
      <c r="B129" s="32"/>
      <c r="C129" s="181"/>
      <c r="D129" s="211">
        <f t="shared" si="5"/>
        <v>46</v>
      </c>
      <c r="E129" s="211">
        <v>1</v>
      </c>
      <c r="F129" s="211">
        <v>0</v>
      </c>
      <c r="G129" s="211">
        <v>0</v>
      </c>
      <c r="H129" s="211">
        <v>1</v>
      </c>
      <c r="I129" s="211">
        <v>11</v>
      </c>
      <c r="J129" s="211">
        <v>6</v>
      </c>
      <c r="K129" s="211">
        <v>12</v>
      </c>
      <c r="L129" s="211">
        <v>2</v>
      </c>
      <c r="M129" s="211">
        <v>3</v>
      </c>
      <c r="N129" s="211">
        <v>1</v>
      </c>
      <c r="O129" s="211">
        <v>3</v>
      </c>
      <c r="P129" s="211">
        <v>3</v>
      </c>
      <c r="Q129" s="211">
        <v>2</v>
      </c>
      <c r="R129" s="211">
        <v>1</v>
      </c>
      <c r="S129" s="211">
        <v>0</v>
      </c>
      <c r="T129" s="211">
        <v>0</v>
      </c>
      <c r="U129" s="211">
        <v>0</v>
      </c>
      <c r="V129" s="211">
        <v>0</v>
      </c>
      <c r="W129" s="211">
        <v>0</v>
      </c>
      <c r="X129" s="211">
        <v>0</v>
      </c>
      <c r="Y129" s="211">
        <v>0</v>
      </c>
      <c r="Z129" s="60"/>
      <c r="AA129" s="33"/>
    </row>
    <row r="130" spans="1:27" ht="15.75" customHeight="1">
      <c r="A130" s="4"/>
      <c r="B130" s="3" t="s">
        <v>67</v>
      </c>
      <c r="C130" s="181">
        <v>472</v>
      </c>
      <c r="D130" s="182">
        <f t="shared" si="5"/>
        <v>968</v>
      </c>
      <c r="E130" s="182">
        <v>59</v>
      </c>
      <c r="F130" s="182">
        <v>51</v>
      </c>
      <c r="G130" s="182">
        <v>55</v>
      </c>
      <c r="H130" s="182">
        <v>50</v>
      </c>
      <c r="I130" s="182">
        <v>63</v>
      </c>
      <c r="J130" s="182">
        <v>58</v>
      </c>
      <c r="K130" s="182">
        <v>52</v>
      </c>
      <c r="L130" s="182">
        <v>66</v>
      </c>
      <c r="M130" s="182">
        <v>74</v>
      </c>
      <c r="N130" s="182">
        <v>68</v>
      </c>
      <c r="O130" s="182">
        <v>77</v>
      </c>
      <c r="P130" s="182">
        <v>65</v>
      </c>
      <c r="Q130" s="182">
        <v>40</v>
      </c>
      <c r="R130" s="182">
        <v>34</v>
      </c>
      <c r="S130" s="182">
        <v>47</v>
      </c>
      <c r="T130" s="182">
        <v>46</v>
      </c>
      <c r="U130" s="182">
        <v>35</v>
      </c>
      <c r="V130" s="182">
        <v>22</v>
      </c>
      <c r="W130" s="182">
        <v>4</v>
      </c>
      <c r="X130" s="182">
        <v>1</v>
      </c>
      <c r="Y130" s="182">
        <v>1</v>
      </c>
      <c r="Z130" s="64" t="s">
        <v>67</v>
      </c>
      <c r="AA130" s="4"/>
    </row>
    <row r="131" spans="1:27" s="31" customFormat="1" ht="15.75" customHeight="1">
      <c r="A131" s="33"/>
      <c r="B131" s="32"/>
      <c r="C131" s="181"/>
      <c r="D131" s="211">
        <f t="shared" si="5"/>
        <v>33</v>
      </c>
      <c r="E131" s="211">
        <v>1</v>
      </c>
      <c r="F131" s="211">
        <v>3</v>
      </c>
      <c r="G131" s="211">
        <v>2</v>
      </c>
      <c r="H131" s="211">
        <v>1</v>
      </c>
      <c r="I131" s="211">
        <v>1</v>
      </c>
      <c r="J131" s="211">
        <v>6</v>
      </c>
      <c r="K131" s="211">
        <v>2</v>
      </c>
      <c r="L131" s="211">
        <v>2</v>
      </c>
      <c r="M131" s="211">
        <v>7</v>
      </c>
      <c r="N131" s="211">
        <v>2</v>
      </c>
      <c r="O131" s="211">
        <v>3</v>
      </c>
      <c r="P131" s="211">
        <v>1</v>
      </c>
      <c r="Q131" s="211">
        <v>1</v>
      </c>
      <c r="R131" s="211">
        <v>1</v>
      </c>
      <c r="S131" s="211">
        <v>0</v>
      </c>
      <c r="T131" s="211">
        <v>0</v>
      </c>
      <c r="U131" s="211">
        <v>0</v>
      </c>
      <c r="V131" s="211">
        <v>0</v>
      </c>
      <c r="W131" s="211">
        <v>0</v>
      </c>
      <c r="X131" s="211">
        <v>0</v>
      </c>
      <c r="Y131" s="211">
        <v>0</v>
      </c>
      <c r="Z131" s="60"/>
      <c r="AA131" s="33"/>
    </row>
    <row r="132" spans="1:27" ht="15.75" customHeight="1">
      <c r="A132" s="4"/>
      <c r="B132" s="3" t="s">
        <v>68</v>
      </c>
      <c r="C132" s="181">
        <v>383</v>
      </c>
      <c r="D132" s="182">
        <f t="shared" si="5"/>
        <v>715</v>
      </c>
      <c r="E132" s="182">
        <v>12</v>
      </c>
      <c r="F132" s="182">
        <v>20</v>
      </c>
      <c r="G132" s="182">
        <v>27</v>
      </c>
      <c r="H132" s="182">
        <v>52</v>
      </c>
      <c r="I132" s="182">
        <v>61</v>
      </c>
      <c r="J132" s="182">
        <v>35</v>
      </c>
      <c r="K132" s="182">
        <v>22</v>
      </c>
      <c r="L132" s="182">
        <v>26</v>
      </c>
      <c r="M132" s="182">
        <v>32</v>
      </c>
      <c r="N132" s="182">
        <v>60</v>
      </c>
      <c r="O132" s="182">
        <v>98</v>
      </c>
      <c r="P132" s="182">
        <v>85</v>
      </c>
      <c r="Q132" s="182">
        <v>30</v>
      </c>
      <c r="R132" s="182">
        <v>25</v>
      </c>
      <c r="S132" s="182">
        <v>39</v>
      </c>
      <c r="T132" s="182">
        <v>51</v>
      </c>
      <c r="U132" s="182">
        <v>27</v>
      </c>
      <c r="V132" s="182">
        <v>11</v>
      </c>
      <c r="W132" s="182">
        <v>2</v>
      </c>
      <c r="X132" s="182">
        <v>0</v>
      </c>
      <c r="Y132" s="182">
        <v>0</v>
      </c>
      <c r="Z132" s="64" t="s">
        <v>68</v>
      </c>
      <c r="AA132" s="4"/>
    </row>
    <row r="133" spans="1:27" s="31" customFormat="1" ht="15.75" customHeight="1">
      <c r="A133" s="85"/>
      <c r="B133" s="86"/>
      <c r="C133" s="183"/>
      <c r="D133" s="212">
        <f t="shared" si="5"/>
        <v>51</v>
      </c>
      <c r="E133" s="212">
        <v>0</v>
      </c>
      <c r="F133" s="212">
        <v>0</v>
      </c>
      <c r="G133" s="212">
        <v>0</v>
      </c>
      <c r="H133" s="212">
        <v>1</v>
      </c>
      <c r="I133" s="212">
        <v>9</v>
      </c>
      <c r="J133" s="212">
        <v>19</v>
      </c>
      <c r="K133" s="212">
        <v>12</v>
      </c>
      <c r="L133" s="212">
        <v>3</v>
      </c>
      <c r="M133" s="212">
        <v>3</v>
      </c>
      <c r="N133" s="212">
        <v>0</v>
      </c>
      <c r="O133" s="212">
        <v>1</v>
      </c>
      <c r="P133" s="212">
        <v>0</v>
      </c>
      <c r="Q133" s="212">
        <v>1</v>
      </c>
      <c r="R133" s="212">
        <v>2</v>
      </c>
      <c r="S133" s="212">
        <v>0</v>
      </c>
      <c r="T133" s="212">
        <v>0</v>
      </c>
      <c r="U133" s="212">
        <v>0</v>
      </c>
      <c r="V133" s="212">
        <v>0</v>
      </c>
      <c r="W133" s="212">
        <v>0</v>
      </c>
      <c r="X133" s="212">
        <v>0</v>
      </c>
      <c r="Y133" s="212">
        <v>0</v>
      </c>
      <c r="Z133" s="87"/>
      <c r="AA133" s="33"/>
    </row>
    <row r="134" spans="1:27" ht="15.75" customHeight="1">
      <c r="B134" s="3" t="s">
        <v>377</v>
      </c>
      <c r="C134" s="181">
        <v>457</v>
      </c>
      <c r="D134" s="182">
        <f t="shared" si="5"/>
        <v>931</v>
      </c>
      <c r="E134" s="182">
        <v>22</v>
      </c>
      <c r="F134" s="182">
        <v>40</v>
      </c>
      <c r="G134" s="182">
        <v>35</v>
      </c>
      <c r="H134" s="182">
        <v>52</v>
      </c>
      <c r="I134" s="182">
        <v>44</v>
      </c>
      <c r="J134" s="182">
        <v>65</v>
      </c>
      <c r="K134" s="182">
        <v>44</v>
      </c>
      <c r="L134" s="182">
        <v>53</v>
      </c>
      <c r="M134" s="182">
        <v>59</v>
      </c>
      <c r="N134" s="182">
        <v>82</v>
      </c>
      <c r="O134" s="182">
        <v>103</v>
      </c>
      <c r="P134" s="182">
        <v>61</v>
      </c>
      <c r="Q134" s="182">
        <v>54</v>
      </c>
      <c r="R134" s="182">
        <v>38</v>
      </c>
      <c r="S134" s="182">
        <v>47</v>
      </c>
      <c r="T134" s="182">
        <v>45</v>
      </c>
      <c r="U134" s="182">
        <v>49</v>
      </c>
      <c r="V134" s="182">
        <v>23</v>
      </c>
      <c r="W134" s="182">
        <v>14</v>
      </c>
      <c r="X134" s="182">
        <v>1</v>
      </c>
      <c r="Y134" s="182">
        <v>0</v>
      </c>
      <c r="Z134" s="64" t="s">
        <v>377</v>
      </c>
      <c r="AA134" s="4"/>
    </row>
    <row r="135" spans="1:27" s="31" customFormat="1" ht="15.75" customHeight="1">
      <c r="B135" s="32"/>
      <c r="C135" s="181"/>
      <c r="D135" s="211">
        <f t="shared" si="5"/>
        <v>21</v>
      </c>
      <c r="E135" s="211">
        <v>1</v>
      </c>
      <c r="F135" s="211">
        <v>0</v>
      </c>
      <c r="G135" s="211">
        <v>0</v>
      </c>
      <c r="H135" s="211">
        <v>0</v>
      </c>
      <c r="I135" s="211">
        <v>5</v>
      </c>
      <c r="J135" s="211">
        <v>2</v>
      </c>
      <c r="K135" s="211">
        <v>4</v>
      </c>
      <c r="L135" s="211">
        <v>3</v>
      </c>
      <c r="M135" s="211">
        <v>0</v>
      </c>
      <c r="N135" s="211">
        <v>4</v>
      </c>
      <c r="O135" s="211">
        <v>0</v>
      </c>
      <c r="P135" s="211">
        <v>0</v>
      </c>
      <c r="Q135" s="211">
        <v>0</v>
      </c>
      <c r="R135" s="211">
        <v>0</v>
      </c>
      <c r="S135" s="211">
        <v>0</v>
      </c>
      <c r="T135" s="211">
        <v>1</v>
      </c>
      <c r="U135" s="211">
        <v>1</v>
      </c>
      <c r="V135" s="211">
        <v>0</v>
      </c>
      <c r="W135" s="211">
        <v>0</v>
      </c>
      <c r="X135" s="211">
        <v>0</v>
      </c>
      <c r="Y135" s="211">
        <v>0</v>
      </c>
      <c r="Z135" s="60"/>
      <c r="AA135" s="33"/>
    </row>
    <row r="136" spans="1:27" ht="15.75" customHeight="1">
      <c r="B136" s="3" t="s">
        <v>69</v>
      </c>
      <c r="C136" s="181">
        <v>1677</v>
      </c>
      <c r="D136" s="182">
        <f t="shared" si="5"/>
        <v>3090</v>
      </c>
      <c r="E136" s="182">
        <v>76</v>
      </c>
      <c r="F136" s="182">
        <v>95</v>
      </c>
      <c r="G136" s="182">
        <v>130</v>
      </c>
      <c r="H136" s="182">
        <v>124</v>
      </c>
      <c r="I136" s="182">
        <v>156</v>
      </c>
      <c r="J136" s="182">
        <v>162</v>
      </c>
      <c r="K136" s="182">
        <v>119</v>
      </c>
      <c r="L136" s="182">
        <v>136</v>
      </c>
      <c r="M136" s="182">
        <v>179</v>
      </c>
      <c r="N136" s="182">
        <v>216</v>
      </c>
      <c r="O136" s="182">
        <v>286</v>
      </c>
      <c r="P136" s="182">
        <v>265</v>
      </c>
      <c r="Q136" s="182">
        <v>227</v>
      </c>
      <c r="R136" s="182">
        <v>155</v>
      </c>
      <c r="S136" s="182">
        <v>197</v>
      </c>
      <c r="T136" s="182">
        <v>214</v>
      </c>
      <c r="U136" s="182">
        <v>215</v>
      </c>
      <c r="V136" s="182">
        <v>107</v>
      </c>
      <c r="W136" s="182">
        <v>24</v>
      </c>
      <c r="X136" s="182">
        <v>7</v>
      </c>
      <c r="Y136" s="182">
        <v>0</v>
      </c>
      <c r="Z136" s="64" t="s">
        <v>69</v>
      </c>
      <c r="AA136" s="4"/>
    </row>
    <row r="137" spans="1:27" s="31" customFormat="1" ht="15.75" customHeight="1">
      <c r="B137" s="32"/>
      <c r="C137" s="181"/>
      <c r="D137" s="211">
        <f t="shared" si="5"/>
        <v>90</v>
      </c>
      <c r="E137" s="211">
        <v>3</v>
      </c>
      <c r="F137" s="211">
        <v>1</v>
      </c>
      <c r="G137" s="211">
        <v>1</v>
      </c>
      <c r="H137" s="211">
        <v>2</v>
      </c>
      <c r="I137" s="211">
        <v>15</v>
      </c>
      <c r="J137" s="211">
        <v>21</v>
      </c>
      <c r="K137" s="211">
        <v>13</v>
      </c>
      <c r="L137" s="211">
        <v>10</v>
      </c>
      <c r="M137" s="211">
        <v>5</v>
      </c>
      <c r="N137" s="211">
        <v>3</v>
      </c>
      <c r="O137" s="211">
        <v>5</v>
      </c>
      <c r="P137" s="211">
        <v>4</v>
      </c>
      <c r="Q137" s="211">
        <v>1</v>
      </c>
      <c r="R137" s="211">
        <v>0</v>
      </c>
      <c r="S137" s="211">
        <v>2</v>
      </c>
      <c r="T137" s="211">
        <v>2</v>
      </c>
      <c r="U137" s="211">
        <v>1</v>
      </c>
      <c r="V137" s="211">
        <v>0</v>
      </c>
      <c r="W137" s="211">
        <v>1</v>
      </c>
      <c r="X137" s="211">
        <v>0</v>
      </c>
      <c r="Y137" s="211">
        <v>0</v>
      </c>
      <c r="Z137" s="60"/>
      <c r="AA137" s="33"/>
    </row>
    <row r="138" spans="1:27" ht="15.75" customHeight="1">
      <c r="B138" s="3" t="s">
        <v>70</v>
      </c>
      <c r="C138" s="181">
        <v>542</v>
      </c>
      <c r="D138" s="182">
        <f t="shared" ref="D138:D170" si="6">SUM(E138:Y138)</f>
        <v>893</v>
      </c>
      <c r="E138" s="182">
        <v>46</v>
      </c>
      <c r="F138" s="182">
        <v>28</v>
      </c>
      <c r="G138" s="182">
        <v>25</v>
      </c>
      <c r="H138" s="182">
        <v>40</v>
      </c>
      <c r="I138" s="182">
        <v>40</v>
      </c>
      <c r="J138" s="182">
        <v>62</v>
      </c>
      <c r="K138" s="182">
        <v>67</v>
      </c>
      <c r="L138" s="182">
        <v>58</v>
      </c>
      <c r="M138" s="182">
        <v>52</v>
      </c>
      <c r="N138" s="182">
        <v>53</v>
      </c>
      <c r="O138" s="182">
        <v>87</v>
      </c>
      <c r="P138" s="182">
        <v>63</v>
      </c>
      <c r="Q138" s="182">
        <v>63</v>
      </c>
      <c r="R138" s="182">
        <v>32</v>
      </c>
      <c r="S138" s="182">
        <v>51</v>
      </c>
      <c r="T138" s="182">
        <v>61</v>
      </c>
      <c r="U138" s="182">
        <v>38</v>
      </c>
      <c r="V138" s="182">
        <v>19</v>
      </c>
      <c r="W138" s="182">
        <v>6</v>
      </c>
      <c r="X138" s="182">
        <v>2</v>
      </c>
      <c r="Y138" s="182">
        <v>0</v>
      </c>
      <c r="Z138" s="64" t="s">
        <v>70</v>
      </c>
      <c r="AA138" s="4"/>
    </row>
    <row r="139" spans="1:27" s="31" customFormat="1" ht="15.75" customHeight="1">
      <c r="A139" s="33"/>
      <c r="B139" s="32"/>
      <c r="C139" s="181"/>
      <c r="D139" s="211">
        <f t="shared" si="6"/>
        <v>29</v>
      </c>
      <c r="E139" s="211">
        <v>0</v>
      </c>
      <c r="F139" s="211">
        <v>0</v>
      </c>
      <c r="G139" s="211">
        <v>0</v>
      </c>
      <c r="H139" s="211">
        <v>1</v>
      </c>
      <c r="I139" s="211">
        <v>4</v>
      </c>
      <c r="J139" s="211">
        <v>8</v>
      </c>
      <c r="K139" s="211">
        <v>3</v>
      </c>
      <c r="L139" s="211">
        <v>1</v>
      </c>
      <c r="M139" s="211">
        <v>4</v>
      </c>
      <c r="N139" s="211">
        <v>0</v>
      </c>
      <c r="O139" s="211">
        <v>4</v>
      </c>
      <c r="P139" s="211">
        <v>1</v>
      </c>
      <c r="Q139" s="211">
        <v>1</v>
      </c>
      <c r="R139" s="211">
        <v>1</v>
      </c>
      <c r="S139" s="211">
        <v>0</v>
      </c>
      <c r="T139" s="211">
        <v>0</v>
      </c>
      <c r="U139" s="211">
        <v>0</v>
      </c>
      <c r="V139" s="211">
        <v>1</v>
      </c>
      <c r="W139" s="211">
        <v>0</v>
      </c>
      <c r="X139" s="211">
        <v>0</v>
      </c>
      <c r="Y139" s="211">
        <v>0</v>
      </c>
      <c r="Z139" s="219"/>
      <c r="AA139" s="33"/>
    </row>
    <row r="140" spans="1:27" ht="15.75" customHeight="1">
      <c r="A140" s="4"/>
      <c r="B140" s="3" t="s">
        <v>71</v>
      </c>
      <c r="C140" s="181">
        <v>604</v>
      </c>
      <c r="D140" s="182">
        <f t="shared" si="6"/>
        <v>1238</v>
      </c>
      <c r="E140" s="182">
        <v>37</v>
      </c>
      <c r="F140" s="182">
        <v>31</v>
      </c>
      <c r="G140" s="182">
        <v>62</v>
      </c>
      <c r="H140" s="182">
        <v>95</v>
      </c>
      <c r="I140" s="182">
        <v>77</v>
      </c>
      <c r="J140" s="182">
        <v>77</v>
      </c>
      <c r="K140" s="182">
        <v>52</v>
      </c>
      <c r="L140" s="182">
        <v>49</v>
      </c>
      <c r="M140" s="182">
        <v>81</v>
      </c>
      <c r="N140" s="182">
        <v>112</v>
      </c>
      <c r="O140" s="182">
        <v>161</v>
      </c>
      <c r="P140" s="182">
        <v>109</v>
      </c>
      <c r="Q140" s="182">
        <v>57</v>
      </c>
      <c r="R140" s="182">
        <v>39</v>
      </c>
      <c r="S140" s="182">
        <v>54</v>
      </c>
      <c r="T140" s="182">
        <v>64</v>
      </c>
      <c r="U140" s="182">
        <v>40</v>
      </c>
      <c r="V140" s="182">
        <v>29</v>
      </c>
      <c r="W140" s="182">
        <v>12</v>
      </c>
      <c r="X140" s="182">
        <v>0</v>
      </c>
      <c r="Y140" s="182">
        <v>0</v>
      </c>
      <c r="Z140" s="64" t="s">
        <v>71</v>
      </c>
      <c r="AA140" s="4"/>
    </row>
    <row r="141" spans="1:27" s="31" customFormat="1" ht="15.75" customHeight="1">
      <c r="A141" s="33"/>
      <c r="B141" s="32"/>
      <c r="C141" s="181"/>
      <c r="D141" s="211">
        <f t="shared" si="6"/>
        <v>23</v>
      </c>
      <c r="E141" s="211">
        <v>0</v>
      </c>
      <c r="F141" s="211">
        <v>0</v>
      </c>
      <c r="G141" s="211">
        <v>0</v>
      </c>
      <c r="H141" s="211">
        <v>0</v>
      </c>
      <c r="I141" s="211">
        <v>1</v>
      </c>
      <c r="J141" s="211">
        <v>5</v>
      </c>
      <c r="K141" s="211">
        <v>4</v>
      </c>
      <c r="L141" s="211">
        <v>1</v>
      </c>
      <c r="M141" s="211">
        <v>2</v>
      </c>
      <c r="N141" s="211">
        <v>2</v>
      </c>
      <c r="O141" s="211">
        <v>4</v>
      </c>
      <c r="P141" s="211">
        <v>0</v>
      </c>
      <c r="Q141" s="211">
        <v>1</v>
      </c>
      <c r="R141" s="211">
        <v>0</v>
      </c>
      <c r="S141" s="211">
        <v>1</v>
      </c>
      <c r="T141" s="211">
        <v>1</v>
      </c>
      <c r="U141" s="211">
        <v>1</v>
      </c>
      <c r="V141" s="211">
        <v>0</v>
      </c>
      <c r="W141" s="211">
        <v>0</v>
      </c>
      <c r="X141" s="211">
        <v>0</v>
      </c>
      <c r="Y141" s="211">
        <v>0</v>
      </c>
      <c r="Z141" s="60"/>
      <c r="AA141" s="33"/>
    </row>
    <row r="142" spans="1:27" ht="15.75" customHeight="1">
      <c r="A142" s="4"/>
      <c r="B142" s="3" t="s">
        <v>72</v>
      </c>
      <c r="C142" s="181">
        <v>1887</v>
      </c>
      <c r="D142" s="182">
        <f t="shared" si="6"/>
        <v>2957</v>
      </c>
      <c r="E142" s="182">
        <v>43</v>
      </c>
      <c r="F142" s="182">
        <v>64</v>
      </c>
      <c r="G142" s="182">
        <v>88</v>
      </c>
      <c r="H142" s="182">
        <v>91</v>
      </c>
      <c r="I142" s="182">
        <v>160</v>
      </c>
      <c r="J142" s="182">
        <v>208</v>
      </c>
      <c r="K142" s="182">
        <v>135</v>
      </c>
      <c r="L142" s="182">
        <v>143</v>
      </c>
      <c r="M142" s="182">
        <v>164</v>
      </c>
      <c r="N142" s="182">
        <v>163</v>
      </c>
      <c r="O142" s="182">
        <v>274</v>
      </c>
      <c r="P142" s="182">
        <v>261</v>
      </c>
      <c r="Q142" s="182">
        <v>215</v>
      </c>
      <c r="R142" s="182">
        <v>170</v>
      </c>
      <c r="S142" s="182">
        <v>204</v>
      </c>
      <c r="T142" s="182">
        <v>214</v>
      </c>
      <c r="U142" s="182">
        <v>197</v>
      </c>
      <c r="V142" s="182">
        <v>109</v>
      </c>
      <c r="W142" s="182">
        <v>44</v>
      </c>
      <c r="X142" s="182">
        <v>10</v>
      </c>
      <c r="Y142" s="182">
        <v>0</v>
      </c>
      <c r="Z142" s="64" t="s">
        <v>72</v>
      </c>
      <c r="AA142" s="4"/>
    </row>
    <row r="143" spans="1:27" s="31" customFormat="1" ht="15.75" customHeight="1">
      <c r="A143" s="85"/>
      <c r="B143" s="86"/>
      <c r="C143" s="183"/>
      <c r="D143" s="212">
        <f t="shared" si="6"/>
        <v>89</v>
      </c>
      <c r="E143" s="212">
        <v>2</v>
      </c>
      <c r="F143" s="212">
        <v>3</v>
      </c>
      <c r="G143" s="212">
        <v>3</v>
      </c>
      <c r="H143" s="212">
        <v>1</v>
      </c>
      <c r="I143" s="212">
        <v>11</v>
      </c>
      <c r="J143" s="212">
        <v>15</v>
      </c>
      <c r="K143" s="212">
        <v>13</v>
      </c>
      <c r="L143" s="212">
        <v>9</v>
      </c>
      <c r="M143" s="212">
        <v>4</v>
      </c>
      <c r="N143" s="212">
        <v>4</v>
      </c>
      <c r="O143" s="212">
        <v>6</v>
      </c>
      <c r="P143" s="212">
        <v>3</v>
      </c>
      <c r="Q143" s="212">
        <v>4</v>
      </c>
      <c r="R143" s="212">
        <v>1</v>
      </c>
      <c r="S143" s="212">
        <v>2</v>
      </c>
      <c r="T143" s="212">
        <v>2</v>
      </c>
      <c r="U143" s="212">
        <v>3</v>
      </c>
      <c r="V143" s="212">
        <v>2</v>
      </c>
      <c r="W143" s="212">
        <v>0</v>
      </c>
      <c r="X143" s="212">
        <v>1</v>
      </c>
      <c r="Y143" s="212">
        <v>0</v>
      </c>
      <c r="Z143" s="87"/>
      <c r="AA143" s="33"/>
    </row>
    <row r="144" spans="1:27" ht="15.75" customHeight="1">
      <c r="B144" s="3" t="s">
        <v>73</v>
      </c>
      <c r="C144" s="181">
        <v>122</v>
      </c>
      <c r="D144" s="182">
        <f t="shared" si="6"/>
        <v>164</v>
      </c>
      <c r="E144" s="182">
        <v>0</v>
      </c>
      <c r="F144" s="182">
        <v>1</v>
      </c>
      <c r="G144" s="182">
        <v>5</v>
      </c>
      <c r="H144" s="182">
        <v>5</v>
      </c>
      <c r="I144" s="182">
        <v>7</v>
      </c>
      <c r="J144" s="182">
        <v>4</v>
      </c>
      <c r="K144" s="182">
        <v>2</v>
      </c>
      <c r="L144" s="182">
        <v>5</v>
      </c>
      <c r="M144" s="182">
        <v>6</v>
      </c>
      <c r="N144" s="182">
        <v>9</v>
      </c>
      <c r="O144" s="182">
        <v>22</v>
      </c>
      <c r="P144" s="182">
        <v>19</v>
      </c>
      <c r="Q144" s="182">
        <v>14</v>
      </c>
      <c r="R144" s="182">
        <v>10</v>
      </c>
      <c r="S144" s="182">
        <v>9</v>
      </c>
      <c r="T144" s="182">
        <v>15</v>
      </c>
      <c r="U144" s="182">
        <v>20</v>
      </c>
      <c r="V144" s="182">
        <v>9</v>
      </c>
      <c r="W144" s="182">
        <v>2</v>
      </c>
      <c r="X144" s="182">
        <v>0</v>
      </c>
      <c r="Y144" s="182">
        <v>0</v>
      </c>
      <c r="Z144" s="64" t="s">
        <v>73</v>
      </c>
      <c r="AA144" s="4"/>
    </row>
    <row r="145" spans="1:27" s="31" customFormat="1" ht="15.75" customHeight="1">
      <c r="A145" s="33"/>
      <c r="B145" s="32"/>
      <c r="C145" s="181"/>
      <c r="D145" s="211">
        <f t="shared" si="6"/>
        <v>4</v>
      </c>
      <c r="E145" s="211">
        <v>0</v>
      </c>
      <c r="F145" s="211">
        <v>0</v>
      </c>
      <c r="G145" s="211">
        <v>0</v>
      </c>
      <c r="H145" s="211">
        <v>0</v>
      </c>
      <c r="I145" s="211">
        <v>0</v>
      </c>
      <c r="J145" s="211">
        <v>0</v>
      </c>
      <c r="K145" s="211">
        <v>0</v>
      </c>
      <c r="L145" s="211">
        <v>0</v>
      </c>
      <c r="M145" s="211">
        <v>0</v>
      </c>
      <c r="N145" s="211">
        <v>0</v>
      </c>
      <c r="O145" s="211">
        <v>0</v>
      </c>
      <c r="P145" s="211">
        <v>1</v>
      </c>
      <c r="Q145" s="211">
        <v>0</v>
      </c>
      <c r="R145" s="211">
        <v>1</v>
      </c>
      <c r="S145" s="211">
        <v>0</v>
      </c>
      <c r="T145" s="211">
        <v>2</v>
      </c>
      <c r="U145" s="211">
        <v>0</v>
      </c>
      <c r="V145" s="211">
        <v>0</v>
      </c>
      <c r="W145" s="211">
        <v>0</v>
      </c>
      <c r="X145" s="211">
        <v>0</v>
      </c>
      <c r="Y145" s="211">
        <v>0</v>
      </c>
      <c r="Z145" s="60"/>
      <c r="AA145" s="33"/>
    </row>
    <row r="146" spans="1:27" ht="15.75" customHeight="1">
      <c r="A146" s="4"/>
      <c r="B146" s="3" t="s">
        <v>74</v>
      </c>
      <c r="C146" s="181">
        <v>172</v>
      </c>
      <c r="D146" s="182">
        <f t="shared" si="6"/>
        <v>341</v>
      </c>
      <c r="E146" s="182">
        <v>43</v>
      </c>
      <c r="F146" s="182">
        <v>8</v>
      </c>
      <c r="G146" s="182">
        <v>11</v>
      </c>
      <c r="H146" s="182">
        <v>6</v>
      </c>
      <c r="I146" s="182">
        <v>11</v>
      </c>
      <c r="J146" s="182">
        <v>28</v>
      </c>
      <c r="K146" s="182">
        <v>56</v>
      </c>
      <c r="L146" s="182">
        <v>35</v>
      </c>
      <c r="M146" s="182">
        <v>28</v>
      </c>
      <c r="N146" s="182">
        <v>22</v>
      </c>
      <c r="O146" s="182">
        <v>26</v>
      </c>
      <c r="P146" s="182">
        <v>22</v>
      </c>
      <c r="Q146" s="182">
        <v>12</v>
      </c>
      <c r="R146" s="182">
        <v>8</v>
      </c>
      <c r="S146" s="182">
        <v>9</v>
      </c>
      <c r="T146" s="182">
        <v>9</v>
      </c>
      <c r="U146" s="182">
        <v>3</v>
      </c>
      <c r="V146" s="182">
        <v>2</v>
      </c>
      <c r="W146" s="182">
        <v>2</v>
      </c>
      <c r="X146" s="182">
        <v>0</v>
      </c>
      <c r="Y146" s="182">
        <v>0</v>
      </c>
      <c r="Z146" s="64" t="s">
        <v>74</v>
      </c>
      <c r="AA146" s="4"/>
    </row>
    <row r="147" spans="1:27" s="31" customFormat="1" ht="15.75" customHeight="1">
      <c r="A147" s="33"/>
      <c r="B147" s="32"/>
      <c r="C147" s="181"/>
      <c r="D147" s="211">
        <f t="shared" si="6"/>
        <v>15</v>
      </c>
      <c r="E147" s="211">
        <v>1</v>
      </c>
      <c r="F147" s="211">
        <v>0</v>
      </c>
      <c r="G147" s="211">
        <v>1</v>
      </c>
      <c r="H147" s="211">
        <v>0</v>
      </c>
      <c r="I147" s="211">
        <v>1</v>
      </c>
      <c r="J147" s="211">
        <v>2</v>
      </c>
      <c r="K147" s="211">
        <v>1</v>
      </c>
      <c r="L147" s="211">
        <v>2</v>
      </c>
      <c r="M147" s="211">
        <v>5</v>
      </c>
      <c r="N147" s="211">
        <v>0</v>
      </c>
      <c r="O147" s="211">
        <v>1</v>
      </c>
      <c r="P147" s="211">
        <v>1</v>
      </c>
      <c r="Q147" s="211">
        <v>0</v>
      </c>
      <c r="R147" s="211">
        <v>0</v>
      </c>
      <c r="S147" s="211">
        <v>0</v>
      </c>
      <c r="T147" s="211">
        <v>0</v>
      </c>
      <c r="U147" s="211">
        <v>0</v>
      </c>
      <c r="V147" s="211">
        <v>0</v>
      </c>
      <c r="W147" s="211">
        <v>0</v>
      </c>
      <c r="X147" s="211">
        <v>0</v>
      </c>
      <c r="Y147" s="211">
        <v>0</v>
      </c>
      <c r="Z147" s="60"/>
      <c r="AA147" s="33"/>
    </row>
    <row r="148" spans="1:27" ht="15.75" customHeight="1">
      <c r="A148" s="4"/>
      <c r="B148" s="3" t="s">
        <v>75</v>
      </c>
      <c r="C148" s="181">
        <v>1337</v>
      </c>
      <c r="D148" s="182">
        <f t="shared" si="6"/>
        <v>2301</v>
      </c>
      <c r="E148" s="182">
        <v>63</v>
      </c>
      <c r="F148" s="182">
        <v>83</v>
      </c>
      <c r="G148" s="182">
        <v>86</v>
      </c>
      <c r="H148" s="182">
        <v>106</v>
      </c>
      <c r="I148" s="182">
        <v>96</v>
      </c>
      <c r="J148" s="182">
        <v>113</v>
      </c>
      <c r="K148" s="182">
        <v>103</v>
      </c>
      <c r="L148" s="182">
        <v>101</v>
      </c>
      <c r="M148" s="182">
        <v>115</v>
      </c>
      <c r="N148" s="182">
        <v>150</v>
      </c>
      <c r="O148" s="182">
        <v>196</v>
      </c>
      <c r="P148" s="182">
        <v>173</v>
      </c>
      <c r="Q148" s="182">
        <v>143</v>
      </c>
      <c r="R148" s="182">
        <v>102</v>
      </c>
      <c r="S148" s="182">
        <v>140</v>
      </c>
      <c r="T148" s="182">
        <v>194</v>
      </c>
      <c r="U148" s="182">
        <v>180</v>
      </c>
      <c r="V148" s="182">
        <v>116</v>
      </c>
      <c r="W148" s="182">
        <v>32</v>
      </c>
      <c r="X148" s="182">
        <v>8</v>
      </c>
      <c r="Y148" s="182">
        <v>1</v>
      </c>
      <c r="Z148" s="64" t="s">
        <v>75</v>
      </c>
      <c r="AA148" s="4"/>
    </row>
    <row r="149" spans="1:27" s="31" customFormat="1" ht="15.75" customHeight="1">
      <c r="A149" s="33"/>
      <c r="B149" s="32"/>
      <c r="C149" s="181"/>
      <c r="D149" s="211">
        <f t="shared" si="6"/>
        <v>50</v>
      </c>
      <c r="E149" s="211">
        <v>1</v>
      </c>
      <c r="F149" s="211">
        <v>1</v>
      </c>
      <c r="G149" s="211">
        <v>0</v>
      </c>
      <c r="H149" s="211">
        <v>1</v>
      </c>
      <c r="I149" s="211">
        <v>9</v>
      </c>
      <c r="J149" s="211">
        <v>9</v>
      </c>
      <c r="K149" s="211">
        <v>7</v>
      </c>
      <c r="L149" s="211">
        <v>4</v>
      </c>
      <c r="M149" s="211">
        <v>2</v>
      </c>
      <c r="N149" s="211">
        <v>2</v>
      </c>
      <c r="O149" s="211">
        <v>3</v>
      </c>
      <c r="P149" s="211">
        <v>2</v>
      </c>
      <c r="Q149" s="211">
        <v>0</v>
      </c>
      <c r="R149" s="211">
        <v>2</v>
      </c>
      <c r="S149" s="211">
        <v>2</v>
      </c>
      <c r="T149" s="211">
        <v>4</v>
      </c>
      <c r="U149" s="211">
        <v>1</v>
      </c>
      <c r="V149" s="211">
        <v>0</v>
      </c>
      <c r="W149" s="211">
        <v>0</v>
      </c>
      <c r="X149" s="211">
        <v>0</v>
      </c>
      <c r="Y149" s="211">
        <v>0</v>
      </c>
      <c r="Z149" s="60"/>
      <c r="AA149" s="33"/>
    </row>
    <row r="150" spans="1:27" ht="15.75" customHeight="1">
      <c r="A150" s="4"/>
      <c r="B150" s="3" t="s">
        <v>222</v>
      </c>
      <c r="C150" s="181">
        <v>688</v>
      </c>
      <c r="D150" s="182">
        <f t="shared" si="6"/>
        <v>1448</v>
      </c>
      <c r="E150" s="182">
        <v>41</v>
      </c>
      <c r="F150" s="182">
        <v>43</v>
      </c>
      <c r="G150" s="182">
        <v>62</v>
      </c>
      <c r="H150" s="182">
        <v>82</v>
      </c>
      <c r="I150" s="182">
        <v>83</v>
      </c>
      <c r="J150" s="182">
        <v>98</v>
      </c>
      <c r="K150" s="182">
        <v>75</v>
      </c>
      <c r="L150" s="182">
        <v>53</v>
      </c>
      <c r="M150" s="182">
        <v>85</v>
      </c>
      <c r="N150" s="182">
        <v>120</v>
      </c>
      <c r="O150" s="182">
        <v>137</v>
      </c>
      <c r="P150" s="182">
        <v>97</v>
      </c>
      <c r="Q150" s="182">
        <v>83</v>
      </c>
      <c r="R150" s="182">
        <v>59</v>
      </c>
      <c r="S150" s="182">
        <v>90</v>
      </c>
      <c r="T150" s="182">
        <v>95</v>
      </c>
      <c r="U150" s="182">
        <v>87</v>
      </c>
      <c r="V150" s="182">
        <v>38</v>
      </c>
      <c r="W150" s="182">
        <v>15</v>
      </c>
      <c r="X150" s="182">
        <v>4</v>
      </c>
      <c r="Y150" s="182">
        <v>1</v>
      </c>
      <c r="Z150" s="64" t="s">
        <v>209</v>
      </c>
      <c r="AA150" s="4"/>
    </row>
    <row r="151" spans="1:27" s="31" customFormat="1" ht="15.75" customHeight="1" thickBot="1">
      <c r="A151" s="43"/>
      <c r="B151" s="44"/>
      <c r="C151" s="186"/>
      <c r="D151" s="217">
        <f t="shared" si="6"/>
        <v>16</v>
      </c>
      <c r="E151" s="217">
        <v>0</v>
      </c>
      <c r="F151" s="217">
        <v>0</v>
      </c>
      <c r="G151" s="217">
        <v>0</v>
      </c>
      <c r="H151" s="217">
        <v>0</v>
      </c>
      <c r="I151" s="217">
        <v>1</v>
      </c>
      <c r="J151" s="217">
        <v>1</v>
      </c>
      <c r="K151" s="217">
        <v>1</v>
      </c>
      <c r="L151" s="217">
        <v>2</v>
      </c>
      <c r="M151" s="217">
        <v>4</v>
      </c>
      <c r="N151" s="217">
        <v>2</v>
      </c>
      <c r="O151" s="217">
        <v>2</v>
      </c>
      <c r="P151" s="217">
        <v>2</v>
      </c>
      <c r="Q151" s="217">
        <v>0</v>
      </c>
      <c r="R151" s="217">
        <v>0</v>
      </c>
      <c r="S151" s="217">
        <v>1</v>
      </c>
      <c r="T151" s="217">
        <v>0</v>
      </c>
      <c r="U151" s="217">
        <v>0</v>
      </c>
      <c r="V151" s="217">
        <v>0</v>
      </c>
      <c r="W151" s="217">
        <v>0</v>
      </c>
      <c r="X151" s="217">
        <v>0</v>
      </c>
      <c r="Y151" s="217">
        <v>0</v>
      </c>
      <c r="Z151" s="65"/>
      <c r="AA151" s="33"/>
    </row>
    <row r="152" spans="1:27" ht="15.75" customHeight="1">
      <c r="A152" s="410" t="s">
        <v>0</v>
      </c>
      <c r="B152" s="411"/>
      <c r="C152" s="53" t="s">
        <v>1</v>
      </c>
      <c r="D152" s="53" t="s">
        <v>2</v>
      </c>
      <c r="E152" s="54" t="s">
        <v>436</v>
      </c>
      <c r="F152" s="54" t="s">
        <v>437</v>
      </c>
      <c r="G152" s="54" t="s">
        <v>3</v>
      </c>
      <c r="H152" s="54" t="s">
        <v>136</v>
      </c>
      <c r="I152" s="54" t="s">
        <v>4</v>
      </c>
      <c r="J152" s="54" t="s">
        <v>5</v>
      </c>
      <c r="K152" s="54" t="s">
        <v>6</v>
      </c>
      <c r="L152" s="54" t="s">
        <v>7</v>
      </c>
      <c r="M152" s="54" t="s">
        <v>8</v>
      </c>
      <c r="N152" s="54" t="s">
        <v>9</v>
      </c>
      <c r="O152" s="54" t="s">
        <v>10</v>
      </c>
      <c r="P152" s="54" t="s">
        <v>11</v>
      </c>
      <c r="Q152" s="54" t="s">
        <v>12</v>
      </c>
      <c r="R152" s="54" t="s">
        <v>13</v>
      </c>
      <c r="S152" s="54" t="s">
        <v>14</v>
      </c>
      <c r="T152" s="55" t="s">
        <v>157</v>
      </c>
      <c r="U152" s="55" t="s">
        <v>158</v>
      </c>
      <c r="V152" s="55" t="s">
        <v>159</v>
      </c>
      <c r="W152" s="55" t="s">
        <v>160</v>
      </c>
      <c r="X152" s="55" t="s">
        <v>161</v>
      </c>
      <c r="Y152" s="55" t="s">
        <v>162</v>
      </c>
      <c r="Z152" s="61" t="s">
        <v>0</v>
      </c>
      <c r="AA152" s="4"/>
    </row>
    <row r="153" spans="1:27" ht="15.75" customHeight="1">
      <c r="B153" s="3" t="s">
        <v>223</v>
      </c>
      <c r="C153" s="181">
        <v>719</v>
      </c>
      <c r="D153" s="182">
        <f t="shared" si="6"/>
        <v>1283</v>
      </c>
      <c r="E153" s="182">
        <v>41</v>
      </c>
      <c r="F153" s="182">
        <v>42</v>
      </c>
      <c r="G153" s="182">
        <v>42</v>
      </c>
      <c r="H153" s="182">
        <v>32</v>
      </c>
      <c r="I153" s="182">
        <v>54</v>
      </c>
      <c r="J153" s="182">
        <v>76</v>
      </c>
      <c r="K153" s="182">
        <v>66</v>
      </c>
      <c r="L153" s="182">
        <v>62</v>
      </c>
      <c r="M153" s="182">
        <v>51</v>
      </c>
      <c r="N153" s="182">
        <v>82</v>
      </c>
      <c r="O153" s="182">
        <v>99</v>
      </c>
      <c r="P153" s="182">
        <v>101</v>
      </c>
      <c r="Q153" s="182">
        <v>87</v>
      </c>
      <c r="R153" s="182">
        <v>68</v>
      </c>
      <c r="S153" s="182">
        <v>91</v>
      </c>
      <c r="T153" s="182">
        <v>113</v>
      </c>
      <c r="U153" s="182">
        <v>92</v>
      </c>
      <c r="V153" s="182">
        <v>57</v>
      </c>
      <c r="W153" s="182">
        <v>19</v>
      </c>
      <c r="X153" s="182">
        <v>7</v>
      </c>
      <c r="Y153" s="182">
        <v>1</v>
      </c>
      <c r="Z153" s="64" t="s">
        <v>210</v>
      </c>
      <c r="AA153" s="4"/>
    </row>
    <row r="154" spans="1:27" s="31" customFormat="1" ht="15.75" customHeight="1">
      <c r="B154" s="32"/>
      <c r="C154" s="181"/>
      <c r="D154" s="211">
        <f t="shared" si="6"/>
        <v>25</v>
      </c>
      <c r="E154" s="211">
        <v>0</v>
      </c>
      <c r="F154" s="211">
        <v>1</v>
      </c>
      <c r="G154" s="211">
        <v>2</v>
      </c>
      <c r="H154" s="211">
        <v>0</v>
      </c>
      <c r="I154" s="211">
        <v>3</v>
      </c>
      <c r="J154" s="211">
        <v>6</v>
      </c>
      <c r="K154" s="211">
        <v>3</v>
      </c>
      <c r="L154" s="211">
        <v>1</v>
      </c>
      <c r="M154" s="211">
        <v>0</v>
      </c>
      <c r="N154" s="211">
        <v>1</v>
      </c>
      <c r="O154" s="211">
        <v>1</v>
      </c>
      <c r="P154" s="211">
        <v>2</v>
      </c>
      <c r="Q154" s="211">
        <v>0</v>
      </c>
      <c r="R154" s="211">
        <v>0</v>
      </c>
      <c r="S154" s="211">
        <v>0</v>
      </c>
      <c r="T154" s="211">
        <v>3</v>
      </c>
      <c r="U154" s="211">
        <v>2</v>
      </c>
      <c r="V154" s="211">
        <v>0</v>
      </c>
      <c r="W154" s="211">
        <v>0</v>
      </c>
      <c r="X154" s="211">
        <v>0</v>
      </c>
      <c r="Y154" s="211">
        <v>0</v>
      </c>
      <c r="Z154" s="60"/>
      <c r="AA154" s="33"/>
    </row>
    <row r="155" spans="1:27" ht="15.75" customHeight="1">
      <c r="B155" s="3" t="s">
        <v>224</v>
      </c>
      <c r="C155" s="181">
        <v>430</v>
      </c>
      <c r="D155" s="182">
        <f t="shared" si="6"/>
        <v>825</v>
      </c>
      <c r="E155" s="182">
        <v>28</v>
      </c>
      <c r="F155" s="182">
        <v>45</v>
      </c>
      <c r="G155" s="182">
        <v>43</v>
      </c>
      <c r="H155" s="182">
        <v>53</v>
      </c>
      <c r="I155" s="182">
        <v>41</v>
      </c>
      <c r="J155" s="182">
        <v>42</v>
      </c>
      <c r="K155" s="182">
        <v>40</v>
      </c>
      <c r="L155" s="182">
        <v>53</v>
      </c>
      <c r="M155" s="182">
        <v>71</v>
      </c>
      <c r="N155" s="182">
        <v>106</v>
      </c>
      <c r="O155" s="182">
        <v>84</v>
      </c>
      <c r="P155" s="182">
        <v>56</v>
      </c>
      <c r="Q155" s="182">
        <v>36</v>
      </c>
      <c r="R155" s="182">
        <v>27</v>
      </c>
      <c r="S155" s="182">
        <v>28</v>
      </c>
      <c r="T155" s="182">
        <v>30</v>
      </c>
      <c r="U155" s="182">
        <v>21</v>
      </c>
      <c r="V155" s="182">
        <v>13</v>
      </c>
      <c r="W155" s="182">
        <v>6</v>
      </c>
      <c r="X155" s="182">
        <v>2</v>
      </c>
      <c r="Y155" s="182">
        <v>0</v>
      </c>
      <c r="Z155" s="64" t="s">
        <v>211</v>
      </c>
      <c r="AA155" s="4"/>
    </row>
    <row r="156" spans="1:27" s="31" customFormat="1" ht="15.75" customHeight="1">
      <c r="A156" s="33"/>
      <c r="B156" s="32"/>
      <c r="C156" s="181"/>
      <c r="D156" s="211">
        <f t="shared" si="6"/>
        <v>13</v>
      </c>
      <c r="E156" s="211">
        <v>0</v>
      </c>
      <c r="F156" s="211">
        <v>0</v>
      </c>
      <c r="G156" s="211">
        <v>0</v>
      </c>
      <c r="H156" s="211">
        <v>0</v>
      </c>
      <c r="I156" s="211">
        <v>2</v>
      </c>
      <c r="J156" s="211">
        <v>2</v>
      </c>
      <c r="K156" s="211">
        <v>6</v>
      </c>
      <c r="L156" s="211">
        <v>0</v>
      </c>
      <c r="M156" s="211">
        <v>1</v>
      </c>
      <c r="N156" s="211">
        <v>1</v>
      </c>
      <c r="O156" s="211">
        <v>0</v>
      </c>
      <c r="P156" s="211">
        <v>1</v>
      </c>
      <c r="Q156" s="211">
        <v>0</v>
      </c>
      <c r="R156" s="211">
        <v>0</v>
      </c>
      <c r="S156" s="211">
        <v>0</v>
      </c>
      <c r="T156" s="211">
        <v>0</v>
      </c>
      <c r="U156" s="211">
        <v>0</v>
      </c>
      <c r="V156" s="211">
        <v>0</v>
      </c>
      <c r="W156" s="211">
        <v>0</v>
      </c>
      <c r="X156" s="211">
        <v>0</v>
      </c>
      <c r="Y156" s="211">
        <v>0</v>
      </c>
      <c r="Z156" s="60"/>
      <c r="AA156" s="33"/>
    </row>
    <row r="157" spans="1:27" ht="15.75" customHeight="1">
      <c r="A157" s="4"/>
      <c r="B157" s="3" t="s">
        <v>225</v>
      </c>
      <c r="C157" s="181">
        <v>507</v>
      </c>
      <c r="D157" s="182">
        <f t="shared" si="6"/>
        <v>1029</v>
      </c>
      <c r="E157" s="182">
        <v>21</v>
      </c>
      <c r="F157" s="182">
        <v>33</v>
      </c>
      <c r="G157" s="182">
        <v>55</v>
      </c>
      <c r="H157" s="182">
        <v>47</v>
      </c>
      <c r="I157" s="182">
        <v>70</v>
      </c>
      <c r="J157" s="182">
        <v>56</v>
      </c>
      <c r="K157" s="182">
        <v>47</v>
      </c>
      <c r="L157" s="182">
        <v>53</v>
      </c>
      <c r="M157" s="182">
        <v>64</v>
      </c>
      <c r="N157" s="182">
        <v>95</v>
      </c>
      <c r="O157" s="182">
        <v>90</v>
      </c>
      <c r="P157" s="182">
        <v>78</v>
      </c>
      <c r="Q157" s="182">
        <v>33</v>
      </c>
      <c r="R157" s="182">
        <v>41</v>
      </c>
      <c r="S157" s="182">
        <v>71</v>
      </c>
      <c r="T157" s="182">
        <v>84</v>
      </c>
      <c r="U157" s="182">
        <v>57</v>
      </c>
      <c r="V157" s="182">
        <v>26</v>
      </c>
      <c r="W157" s="182">
        <v>6</v>
      </c>
      <c r="X157" s="182">
        <v>2</v>
      </c>
      <c r="Y157" s="182">
        <v>0</v>
      </c>
      <c r="Z157" s="64" t="s">
        <v>212</v>
      </c>
      <c r="AA157" s="4"/>
    </row>
    <row r="158" spans="1:27" s="31" customFormat="1" ht="15.75" customHeight="1">
      <c r="A158" s="33"/>
      <c r="B158" s="32"/>
      <c r="C158" s="181"/>
      <c r="D158" s="211">
        <f t="shared" si="6"/>
        <v>19</v>
      </c>
      <c r="E158" s="211">
        <v>0</v>
      </c>
      <c r="F158" s="211">
        <v>0</v>
      </c>
      <c r="G158" s="211">
        <v>0</v>
      </c>
      <c r="H158" s="211">
        <v>2</v>
      </c>
      <c r="I158" s="211">
        <v>2</v>
      </c>
      <c r="J158" s="211">
        <v>2</v>
      </c>
      <c r="K158" s="211">
        <v>0</v>
      </c>
      <c r="L158" s="211">
        <v>0</v>
      </c>
      <c r="M158" s="211">
        <v>1</v>
      </c>
      <c r="N158" s="211">
        <v>4</v>
      </c>
      <c r="O158" s="211">
        <v>2</v>
      </c>
      <c r="P158" s="211">
        <v>3</v>
      </c>
      <c r="Q158" s="211">
        <v>0</v>
      </c>
      <c r="R158" s="211">
        <v>0</v>
      </c>
      <c r="S158" s="211">
        <v>2</v>
      </c>
      <c r="T158" s="211">
        <v>1</v>
      </c>
      <c r="U158" s="211">
        <v>0</v>
      </c>
      <c r="V158" s="211">
        <v>0</v>
      </c>
      <c r="W158" s="211">
        <v>0</v>
      </c>
      <c r="X158" s="211">
        <v>0</v>
      </c>
      <c r="Y158" s="211">
        <v>0</v>
      </c>
      <c r="Z158" s="60"/>
      <c r="AA158" s="33"/>
    </row>
    <row r="159" spans="1:27" ht="15.75" customHeight="1">
      <c r="A159" s="4"/>
      <c r="B159" s="3" t="s">
        <v>226</v>
      </c>
      <c r="C159" s="181">
        <v>979</v>
      </c>
      <c r="D159" s="182">
        <f t="shared" si="6"/>
        <v>1579</v>
      </c>
      <c r="E159" s="182">
        <v>60</v>
      </c>
      <c r="F159" s="182">
        <v>49</v>
      </c>
      <c r="G159" s="182">
        <v>35</v>
      </c>
      <c r="H159" s="182">
        <v>55</v>
      </c>
      <c r="I159" s="182">
        <v>85</v>
      </c>
      <c r="J159" s="182">
        <v>120</v>
      </c>
      <c r="K159" s="182">
        <v>113</v>
      </c>
      <c r="L159" s="182">
        <v>85</v>
      </c>
      <c r="M159" s="182">
        <v>81</v>
      </c>
      <c r="N159" s="182">
        <v>112</v>
      </c>
      <c r="O159" s="182">
        <v>151</v>
      </c>
      <c r="P159" s="182">
        <v>129</v>
      </c>
      <c r="Q159" s="182">
        <v>61</v>
      </c>
      <c r="R159" s="182">
        <v>61</v>
      </c>
      <c r="S159" s="182">
        <v>125</v>
      </c>
      <c r="T159" s="182">
        <v>121</v>
      </c>
      <c r="U159" s="182">
        <v>93</v>
      </c>
      <c r="V159" s="182">
        <v>37</v>
      </c>
      <c r="W159" s="182">
        <v>5</v>
      </c>
      <c r="X159" s="182">
        <v>1</v>
      </c>
      <c r="Y159" s="182">
        <v>0</v>
      </c>
      <c r="Z159" s="64" t="s">
        <v>213</v>
      </c>
      <c r="AA159" s="4"/>
    </row>
    <row r="160" spans="1:27" s="31" customFormat="1" ht="15.75" customHeight="1">
      <c r="A160" s="33"/>
      <c r="B160" s="32"/>
      <c r="C160" s="181"/>
      <c r="D160" s="211">
        <f t="shared" si="6"/>
        <v>115</v>
      </c>
      <c r="E160" s="211">
        <v>6</v>
      </c>
      <c r="F160" s="211">
        <v>3</v>
      </c>
      <c r="G160" s="211">
        <v>0</v>
      </c>
      <c r="H160" s="211">
        <v>4</v>
      </c>
      <c r="I160" s="211">
        <v>22</v>
      </c>
      <c r="J160" s="211">
        <v>29</v>
      </c>
      <c r="K160" s="211">
        <v>21</v>
      </c>
      <c r="L160" s="211">
        <v>8</v>
      </c>
      <c r="M160" s="211">
        <v>4</v>
      </c>
      <c r="N160" s="211">
        <v>5</v>
      </c>
      <c r="O160" s="211">
        <v>5</v>
      </c>
      <c r="P160" s="211">
        <v>2</v>
      </c>
      <c r="Q160" s="211">
        <v>1</v>
      </c>
      <c r="R160" s="211">
        <v>1</v>
      </c>
      <c r="S160" s="211">
        <v>3</v>
      </c>
      <c r="T160" s="211">
        <v>0</v>
      </c>
      <c r="U160" s="211">
        <v>1</v>
      </c>
      <c r="V160" s="211">
        <v>0</v>
      </c>
      <c r="W160" s="211">
        <v>0</v>
      </c>
      <c r="X160" s="211">
        <v>0</v>
      </c>
      <c r="Y160" s="211">
        <v>0</v>
      </c>
      <c r="Z160" s="60"/>
      <c r="AA160" s="33"/>
    </row>
    <row r="161" spans="1:27" ht="15.75" customHeight="1">
      <c r="A161" s="4"/>
      <c r="B161" s="3" t="s">
        <v>227</v>
      </c>
      <c r="C161" s="181">
        <v>770</v>
      </c>
      <c r="D161" s="182">
        <f t="shared" si="6"/>
        <v>1329</v>
      </c>
      <c r="E161" s="182">
        <v>24</v>
      </c>
      <c r="F161" s="182">
        <v>38</v>
      </c>
      <c r="G161" s="182">
        <v>57</v>
      </c>
      <c r="H161" s="182">
        <v>60</v>
      </c>
      <c r="I161" s="182">
        <v>58</v>
      </c>
      <c r="J161" s="182">
        <v>64</v>
      </c>
      <c r="K161" s="182">
        <v>40</v>
      </c>
      <c r="L161" s="182">
        <v>42</v>
      </c>
      <c r="M161" s="182">
        <v>66</v>
      </c>
      <c r="N161" s="182">
        <v>86</v>
      </c>
      <c r="O161" s="182">
        <v>127</v>
      </c>
      <c r="P161" s="182">
        <v>109</v>
      </c>
      <c r="Q161" s="182">
        <v>62</v>
      </c>
      <c r="R161" s="182">
        <v>64</v>
      </c>
      <c r="S161" s="182">
        <v>112</v>
      </c>
      <c r="T161" s="182">
        <v>152</v>
      </c>
      <c r="U161" s="182">
        <v>124</v>
      </c>
      <c r="V161" s="182">
        <v>32</v>
      </c>
      <c r="W161" s="182">
        <v>12</v>
      </c>
      <c r="X161" s="182">
        <v>0</v>
      </c>
      <c r="Y161" s="182">
        <v>0</v>
      </c>
      <c r="Z161" s="64" t="s">
        <v>214</v>
      </c>
      <c r="AA161" s="4"/>
    </row>
    <row r="162" spans="1:27" s="31" customFormat="1" ht="15.75" customHeight="1">
      <c r="A162" s="85"/>
      <c r="B162" s="86"/>
      <c r="C162" s="183"/>
      <c r="D162" s="212">
        <f t="shared" si="6"/>
        <v>105</v>
      </c>
      <c r="E162" s="212">
        <v>9</v>
      </c>
      <c r="F162" s="212">
        <v>7</v>
      </c>
      <c r="G162" s="212">
        <v>2</v>
      </c>
      <c r="H162" s="212">
        <v>2</v>
      </c>
      <c r="I162" s="212">
        <v>6</v>
      </c>
      <c r="J162" s="212">
        <v>7</v>
      </c>
      <c r="K162" s="212">
        <v>9</v>
      </c>
      <c r="L162" s="212">
        <v>10</v>
      </c>
      <c r="M162" s="212">
        <v>7</v>
      </c>
      <c r="N162" s="212">
        <v>6</v>
      </c>
      <c r="O162" s="212">
        <v>7</v>
      </c>
      <c r="P162" s="212">
        <v>8</v>
      </c>
      <c r="Q162" s="212">
        <v>6</v>
      </c>
      <c r="R162" s="212">
        <v>9</v>
      </c>
      <c r="S162" s="212">
        <v>4</v>
      </c>
      <c r="T162" s="212">
        <v>5</v>
      </c>
      <c r="U162" s="212">
        <v>1</v>
      </c>
      <c r="V162" s="212">
        <v>0</v>
      </c>
      <c r="W162" s="212">
        <v>0</v>
      </c>
      <c r="X162" s="212">
        <v>0</v>
      </c>
      <c r="Y162" s="212">
        <v>0</v>
      </c>
      <c r="Z162" s="87"/>
      <c r="AA162" s="33"/>
    </row>
    <row r="163" spans="1:27" ht="15.75" customHeight="1">
      <c r="B163" s="3" t="s">
        <v>76</v>
      </c>
      <c r="C163" s="181">
        <v>845</v>
      </c>
      <c r="D163" s="182">
        <f t="shared" si="6"/>
        <v>1660</v>
      </c>
      <c r="E163" s="185">
        <v>44</v>
      </c>
      <c r="F163" s="185">
        <v>57</v>
      </c>
      <c r="G163" s="185">
        <v>60</v>
      </c>
      <c r="H163" s="185">
        <v>47</v>
      </c>
      <c r="I163" s="185">
        <v>84</v>
      </c>
      <c r="J163" s="185">
        <v>75</v>
      </c>
      <c r="K163" s="185">
        <v>76</v>
      </c>
      <c r="L163" s="185">
        <v>68</v>
      </c>
      <c r="M163" s="185">
        <v>98</v>
      </c>
      <c r="N163" s="185">
        <v>89</v>
      </c>
      <c r="O163" s="185">
        <v>144</v>
      </c>
      <c r="P163" s="185">
        <v>157</v>
      </c>
      <c r="Q163" s="182">
        <v>96</v>
      </c>
      <c r="R163" s="185">
        <v>90</v>
      </c>
      <c r="S163" s="185">
        <v>98</v>
      </c>
      <c r="T163" s="185">
        <v>115</v>
      </c>
      <c r="U163" s="185">
        <v>122</v>
      </c>
      <c r="V163" s="185">
        <v>92</v>
      </c>
      <c r="W163" s="185">
        <v>35</v>
      </c>
      <c r="X163" s="185">
        <v>9</v>
      </c>
      <c r="Y163" s="185">
        <v>4</v>
      </c>
      <c r="Z163" s="64" t="s">
        <v>76</v>
      </c>
      <c r="AA163" s="4"/>
    </row>
    <row r="164" spans="1:27" s="31" customFormat="1" ht="15.75" customHeight="1">
      <c r="A164" s="33"/>
      <c r="B164" s="32"/>
      <c r="C164" s="181"/>
      <c r="D164" s="211">
        <f t="shared" si="6"/>
        <v>20</v>
      </c>
      <c r="E164" s="215">
        <v>0</v>
      </c>
      <c r="F164" s="215">
        <v>0</v>
      </c>
      <c r="G164" s="215">
        <v>1</v>
      </c>
      <c r="H164" s="215">
        <v>0</v>
      </c>
      <c r="I164" s="215">
        <v>6</v>
      </c>
      <c r="J164" s="215">
        <v>1</v>
      </c>
      <c r="K164" s="215">
        <v>3</v>
      </c>
      <c r="L164" s="215">
        <v>3</v>
      </c>
      <c r="M164" s="215">
        <v>1</v>
      </c>
      <c r="N164" s="215">
        <v>1</v>
      </c>
      <c r="O164" s="215">
        <v>0</v>
      </c>
      <c r="P164" s="215">
        <v>1</v>
      </c>
      <c r="Q164" s="211">
        <v>1</v>
      </c>
      <c r="R164" s="215">
        <v>0</v>
      </c>
      <c r="S164" s="215">
        <v>0</v>
      </c>
      <c r="T164" s="215">
        <v>0</v>
      </c>
      <c r="U164" s="215">
        <v>2</v>
      </c>
      <c r="V164" s="215">
        <v>0</v>
      </c>
      <c r="W164" s="215">
        <v>0</v>
      </c>
      <c r="X164" s="215">
        <v>0</v>
      </c>
      <c r="Y164" s="215">
        <v>0</v>
      </c>
      <c r="Z164" s="60"/>
      <c r="AA164" s="33"/>
    </row>
    <row r="165" spans="1:27" ht="15.75" customHeight="1">
      <c r="A165" s="4"/>
      <c r="B165" s="3" t="s">
        <v>77</v>
      </c>
      <c r="C165" s="181">
        <v>886</v>
      </c>
      <c r="D165" s="182">
        <f t="shared" si="6"/>
        <v>1339</v>
      </c>
      <c r="E165" s="182">
        <v>33</v>
      </c>
      <c r="F165" s="182">
        <v>38</v>
      </c>
      <c r="G165" s="182">
        <v>45</v>
      </c>
      <c r="H165" s="182">
        <v>44</v>
      </c>
      <c r="I165" s="182">
        <v>66</v>
      </c>
      <c r="J165" s="182">
        <v>78</v>
      </c>
      <c r="K165" s="182">
        <v>74</v>
      </c>
      <c r="L165" s="182">
        <v>66</v>
      </c>
      <c r="M165" s="182">
        <v>96</v>
      </c>
      <c r="N165" s="182">
        <v>84</v>
      </c>
      <c r="O165" s="182">
        <v>124</v>
      </c>
      <c r="P165" s="182">
        <v>105</v>
      </c>
      <c r="Q165" s="182">
        <v>111</v>
      </c>
      <c r="R165" s="182">
        <v>64</v>
      </c>
      <c r="S165" s="182">
        <v>83</v>
      </c>
      <c r="T165" s="182">
        <v>95</v>
      </c>
      <c r="U165" s="182">
        <v>73</v>
      </c>
      <c r="V165" s="182">
        <v>40</v>
      </c>
      <c r="W165" s="182">
        <v>17</v>
      </c>
      <c r="X165" s="182">
        <v>3</v>
      </c>
      <c r="Y165" s="182">
        <v>0</v>
      </c>
      <c r="Z165" s="64" t="s">
        <v>77</v>
      </c>
      <c r="AA165" s="4"/>
    </row>
    <row r="166" spans="1:27" s="31" customFormat="1" ht="15.75" customHeight="1">
      <c r="A166" s="33"/>
      <c r="B166" s="32"/>
      <c r="C166" s="181"/>
      <c r="D166" s="211">
        <f t="shared" si="6"/>
        <v>48</v>
      </c>
      <c r="E166" s="211">
        <v>0</v>
      </c>
      <c r="F166" s="211">
        <v>0</v>
      </c>
      <c r="G166" s="211">
        <v>1</v>
      </c>
      <c r="H166" s="211">
        <v>0</v>
      </c>
      <c r="I166" s="211">
        <v>10</v>
      </c>
      <c r="J166" s="211">
        <v>10</v>
      </c>
      <c r="K166" s="211">
        <v>5</v>
      </c>
      <c r="L166" s="211">
        <v>1</v>
      </c>
      <c r="M166" s="211">
        <v>3</v>
      </c>
      <c r="N166" s="211">
        <v>2</v>
      </c>
      <c r="O166" s="211">
        <v>1</v>
      </c>
      <c r="P166" s="211">
        <v>4</v>
      </c>
      <c r="Q166" s="211">
        <v>1</v>
      </c>
      <c r="R166" s="211">
        <v>1</v>
      </c>
      <c r="S166" s="211">
        <v>4</v>
      </c>
      <c r="T166" s="211">
        <v>0</v>
      </c>
      <c r="U166" s="211">
        <v>3</v>
      </c>
      <c r="V166" s="211">
        <v>0</v>
      </c>
      <c r="W166" s="211">
        <v>2</v>
      </c>
      <c r="X166" s="211">
        <v>0</v>
      </c>
      <c r="Y166" s="211">
        <v>0</v>
      </c>
      <c r="Z166" s="60"/>
      <c r="AA166" s="33"/>
    </row>
    <row r="167" spans="1:27" ht="15.75" customHeight="1">
      <c r="A167" s="4"/>
      <c r="B167" s="3" t="s">
        <v>78</v>
      </c>
      <c r="C167" s="181">
        <v>487</v>
      </c>
      <c r="D167" s="182">
        <f t="shared" si="6"/>
        <v>851</v>
      </c>
      <c r="E167" s="182">
        <v>22</v>
      </c>
      <c r="F167" s="182">
        <v>18</v>
      </c>
      <c r="G167" s="182">
        <v>21</v>
      </c>
      <c r="H167" s="182">
        <v>40</v>
      </c>
      <c r="I167" s="182">
        <v>59</v>
      </c>
      <c r="J167" s="182">
        <v>54</v>
      </c>
      <c r="K167" s="182">
        <v>42</v>
      </c>
      <c r="L167" s="182">
        <v>38</v>
      </c>
      <c r="M167" s="182">
        <v>48</v>
      </c>
      <c r="N167" s="182">
        <v>69</v>
      </c>
      <c r="O167" s="182">
        <v>82</v>
      </c>
      <c r="P167" s="182">
        <v>69</v>
      </c>
      <c r="Q167" s="182">
        <v>44</v>
      </c>
      <c r="R167" s="182">
        <v>43</v>
      </c>
      <c r="S167" s="182">
        <v>65</v>
      </c>
      <c r="T167" s="182">
        <v>58</v>
      </c>
      <c r="U167" s="182">
        <v>41</v>
      </c>
      <c r="V167" s="182">
        <v>30</v>
      </c>
      <c r="W167" s="182">
        <v>6</v>
      </c>
      <c r="X167" s="182">
        <v>1</v>
      </c>
      <c r="Y167" s="182">
        <v>1</v>
      </c>
      <c r="Z167" s="64" t="s">
        <v>78</v>
      </c>
      <c r="AA167" s="4"/>
    </row>
    <row r="168" spans="1:27" s="31" customFormat="1" ht="15.75" customHeight="1">
      <c r="A168" s="33"/>
      <c r="B168" s="32"/>
      <c r="C168" s="181"/>
      <c r="D168" s="211">
        <f t="shared" si="6"/>
        <v>28</v>
      </c>
      <c r="E168" s="211">
        <v>0</v>
      </c>
      <c r="F168" s="211">
        <v>0</v>
      </c>
      <c r="G168" s="211">
        <v>0</v>
      </c>
      <c r="H168" s="211">
        <v>0</v>
      </c>
      <c r="I168" s="211">
        <v>10</v>
      </c>
      <c r="J168" s="211">
        <v>7</v>
      </c>
      <c r="K168" s="211">
        <v>2</v>
      </c>
      <c r="L168" s="211">
        <v>3</v>
      </c>
      <c r="M168" s="211">
        <v>0</v>
      </c>
      <c r="N168" s="211">
        <v>0</v>
      </c>
      <c r="O168" s="211">
        <v>1</v>
      </c>
      <c r="P168" s="211">
        <v>0</v>
      </c>
      <c r="Q168" s="211">
        <v>2</v>
      </c>
      <c r="R168" s="211">
        <v>0</v>
      </c>
      <c r="S168" s="211">
        <v>0</v>
      </c>
      <c r="T168" s="211">
        <v>2</v>
      </c>
      <c r="U168" s="211">
        <v>0</v>
      </c>
      <c r="V168" s="211">
        <v>1</v>
      </c>
      <c r="W168" s="211">
        <v>0</v>
      </c>
      <c r="X168" s="211">
        <v>0</v>
      </c>
      <c r="Y168" s="211">
        <v>0</v>
      </c>
      <c r="Z168" s="60"/>
      <c r="AA168" s="33"/>
    </row>
    <row r="169" spans="1:27" ht="15.75" customHeight="1">
      <c r="A169" s="4"/>
      <c r="B169" s="3" t="s">
        <v>79</v>
      </c>
      <c r="C169" s="181">
        <v>588</v>
      </c>
      <c r="D169" s="182">
        <f t="shared" si="6"/>
        <v>953</v>
      </c>
      <c r="E169" s="182">
        <v>21</v>
      </c>
      <c r="F169" s="182">
        <v>23</v>
      </c>
      <c r="G169" s="182">
        <v>25</v>
      </c>
      <c r="H169" s="182">
        <v>27</v>
      </c>
      <c r="I169" s="182">
        <v>40</v>
      </c>
      <c r="J169" s="182">
        <v>59</v>
      </c>
      <c r="K169" s="182">
        <v>57</v>
      </c>
      <c r="L169" s="182">
        <v>44</v>
      </c>
      <c r="M169" s="182">
        <v>60</v>
      </c>
      <c r="N169" s="182">
        <v>58</v>
      </c>
      <c r="O169" s="182">
        <v>79</v>
      </c>
      <c r="P169" s="182">
        <v>76</v>
      </c>
      <c r="Q169" s="182">
        <v>76</v>
      </c>
      <c r="R169" s="182">
        <v>54</v>
      </c>
      <c r="S169" s="182">
        <v>55</v>
      </c>
      <c r="T169" s="182">
        <v>76</v>
      </c>
      <c r="U169" s="182">
        <v>69</v>
      </c>
      <c r="V169" s="182">
        <v>39</v>
      </c>
      <c r="W169" s="182">
        <v>10</v>
      </c>
      <c r="X169" s="182">
        <v>5</v>
      </c>
      <c r="Y169" s="182">
        <v>0</v>
      </c>
      <c r="Z169" s="64" t="s">
        <v>79</v>
      </c>
      <c r="AA169" s="4"/>
    </row>
    <row r="170" spans="1:27" s="31" customFormat="1" ht="15.75" customHeight="1">
      <c r="A170" s="85"/>
      <c r="B170" s="86"/>
      <c r="C170" s="183"/>
      <c r="D170" s="212">
        <f t="shared" si="6"/>
        <v>17</v>
      </c>
      <c r="E170" s="212">
        <v>2</v>
      </c>
      <c r="F170" s="212">
        <v>0</v>
      </c>
      <c r="G170" s="212">
        <v>0</v>
      </c>
      <c r="H170" s="212">
        <v>0</v>
      </c>
      <c r="I170" s="212">
        <v>1</v>
      </c>
      <c r="J170" s="212">
        <v>5</v>
      </c>
      <c r="K170" s="212">
        <v>4</v>
      </c>
      <c r="L170" s="212">
        <v>2</v>
      </c>
      <c r="M170" s="212">
        <v>1</v>
      </c>
      <c r="N170" s="212">
        <v>0</v>
      </c>
      <c r="O170" s="212">
        <v>0</v>
      </c>
      <c r="P170" s="212">
        <v>0</v>
      </c>
      <c r="Q170" s="212">
        <v>0</v>
      </c>
      <c r="R170" s="212">
        <v>1</v>
      </c>
      <c r="S170" s="212">
        <v>1</v>
      </c>
      <c r="T170" s="212">
        <v>0</v>
      </c>
      <c r="U170" s="212">
        <v>0</v>
      </c>
      <c r="V170" s="212">
        <v>0</v>
      </c>
      <c r="W170" s="212">
        <v>0</v>
      </c>
      <c r="X170" s="212">
        <v>0</v>
      </c>
      <c r="Y170" s="212">
        <v>0</v>
      </c>
      <c r="Z170" s="87"/>
      <c r="AA170" s="33"/>
    </row>
    <row r="171" spans="1:27" ht="15.75" customHeight="1">
      <c r="B171" s="3" t="s">
        <v>80</v>
      </c>
      <c r="C171" s="181">
        <v>1489</v>
      </c>
      <c r="D171" s="182">
        <f t="shared" ref="D171:D180" si="7">SUM(E171:Y171)</f>
        <v>2457</v>
      </c>
      <c r="E171" s="182">
        <v>75</v>
      </c>
      <c r="F171" s="182">
        <v>72</v>
      </c>
      <c r="G171" s="182">
        <v>84</v>
      </c>
      <c r="H171" s="182">
        <v>75</v>
      </c>
      <c r="I171" s="182">
        <v>164</v>
      </c>
      <c r="J171" s="182">
        <v>238</v>
      </c>
      <c r="K171" s="182">
        <v>170</v>
      </c>
      <c r="L171" s="182">
        <v>144</v>
      </c>
      <c r="M171" s="182">
        <v>138</v>
      </c>
      <c r="N171" s="182">
        <v>203</v>
      </c>
      <c r="O171" s="182">
        <v>216</v>
      </c>
      <c r="P171" s="182">
        <v>217</v>
      </c>
      <c r="Q171" s="182">
        <v>183</v>
      </c>
      <c r="R171" s="182">
        <v>116</v>
      </c>
      <c r="S171" s="182">
        <v>97</v>
      </c>
      <c r="T171" s="182">
        <v>87</v>
      </c>
      <c r="U171" s="182">
        <v>88</v>
      </c>
      <c r="V171" s="182">
        <v>64</v>
      </c>
      <c r="W171" s="182">
        <v>22</v>
      </c>
      <c r="X171" s="182">
        <v>3</v>
      </c>
      <c r="Y171" s="182">
        <v>1</v>
      </c>
      <c r="Z171" s="64" t="s">
        <v>80</v>
      </c>
      <c r="AA171" s="4"/>
    </row>
    <row r="172" spans="1:27" s="31" customFormat="1" ht="15.75" customHeight="1">
      <c r="B172" s="32"/>
      <c r="C172" s="181"/>
      <c r="D172" s="211">
        <f t="shared" si="7"/>
        <v>71</v>
      </c>
      <c r="E172" s="211">
        <v>0</v>
      </c>
      <c r="F172" s="211">
        <v>2</v>
      </c>
      <c r="G172" s="210">
        <v>3</v>
      </c>
      <c r="H172" s="211">
        <v>2</v>
      </c>
      <c r="I172" s="211">
        <v>1</v>
      </c>
      <c r="J172" s="211">
        <v>11</v>
      </c>
      <c r="K172" s="211">
        <v>8</v>
      </c>
      <c r="L172" s="211">
        <v>9</v>
      </c>
      <c r="M172" s="211">
        <v>5</v>
      </c>
      <c r="N172" s="211">
        <v>6</v>
      </c>
      <c r="O172" s="211">
        <v>4</v>
      </c>
      <c r="P172" s="211">
        <v>5</v>
      </c>
      <c r="Q172" s="211">
        <v>4</v>
      </c>
      <c r="R172" s="211">
        <v>2</v>
      </c>
      <c r="S172" s="211">
        <v>3</v>
      </c>
      <c r="T172" s="211">
        <v>0</v>
      </c>
      <c r="U172" s="211">
        <v>5</v>
      </c>
      <c r="V172" s="211">
        <v>1</v>
      </c>
      <c r="W172" s="211">
        <v>0</v>
      </c>
      <c r="X172" s="211">
        <v>0</v>
      </c>
      <c r="Y172" s="211">
        <v>0</v>
      </c>
      <c r="Z172" s="60"/>
      <c r="AA172" s="33"/>
    </row>
    <row r="173" spans="1:27" ht="15.75" customHeight="1">
      <c r="B173" s="3" t="s">
        <v>81</v>
      </c>
      <c r="C173" s="181">
        <v>779</v>
      </c>
      <c r="D173" s="182">
        <f t="shared" si="7"/>
        <v>1240</v>
      </c>
      <c r="E173" s="182">
        <v>39</v>
      </c>
      <c r="F173" s="182">
        <v>35</v>
      </c>
      <c r="G173" s="182">
        <v>28</v>
      </c>
      <c r="H173" s="182">
        <v>46</v>
      </c>
      <c r="I173" s="182">
        <v>62</v>
      </c>
      <c r="J173" s="182">
        <v>78</v>
      </c>
      <c r="K173" s="182">
        <v>66</v>
      </c>
      <c r="L173" s="182">
        <v>71</v>
      </c>
      <c r="M173" s="182">
        <v>56</v>
      </c>
      <c r="N173" s="182">
        <v>91</v>
      </c>
      <c r="O173" s="182">
        <v>88</v>
      </c>
      <c r="P173" s="182">
        <v>81</v>
      </c>
      <c r="Q173" s="182">
        <v>87</v>
      </c>
      <c r="R173" s="182">
        <v>63</v>
      </c>
      <c r="S173" s="182">
        <v>76</v>
      </c>
      <c r="T173" s="182">
        <v>80</v>
      </c>
      <c r="U173" s="182">
        <v>82</v>
      </c>
      <c r="V173" s="182">
        <v>70</v>
      </c>
      <c r="W173" s="182">
        <v>36</v>
      </c>
      <c r="X173" s="182">
        <v>5</v>
      </c>
      <c r="Y173" s="182">
        <v>0</v>
      </c>
      <c r="Z173" s="64" t="s">
        <v>81</v>
      </c>
      <c r="AA173" s="4"/>
    </row>
    <row r="174" spans="1:27" s="31" customFormat="1" ht="15.75" customHeight="1">
      <c r="A174" s="33"/>
      <c r="B174" s="32"/>
      <c r="C174" s="181"/>
      <c r="D174" s="211">
        <f t="shared" si="7"/>
        <v>55</v>
      </c>
      <c r="E174" s="211">
        <v>0</v>
      </c>
      <c r="F174" s="211">
        <v>1</v>
      </c>
      <c r="G174" s="211">
        <v>0</v>
      </c>
      <c r="H174" s="211">
        <v>2</v>
      </c>
      <c r="I174" s="211">
        <v>16</v>
      </c>
      <c r="J174" s="211">
        <v>10</v>
      </c>
      <c r="K174" s="211">
        <v>4</v>
      </c>
      <c r="L174" s="211">
        <v>6</v>
      </c>
      <c r="M174" s="211">
        <v>2</v>
      </c>
      <c r="N174" s="211">
        <v>1</v>
      </c>
      <c r="O174" s="211">
        <v>3</v>
      </c>
      <c r="P174" s="211">
        <v>0</v>
      </c>
      <c r="Q174" s="211">
        <v>3</v>
      </c>
      <c r="R174" s="211">
        <v>1</v>
      </c>
      <c r="S174" s="211">
        <v>1</v>
      </c>
      <c r="T174" s="211">
        <v>2</v>
      </c>
      <c r="U174" s="211">
        <v>1</v>
      </c>
      <c r="V174" s="211">
        <v>2</v>
      </c>
      <c r="W174" s="211">
        <v>0</v>
      </c>
      <c r="X174" s="211">
        <v>0</v>
      </c>
      <c r="Y174" s="211">
        <v>0</v>
      </c>
      <c r="Z174" s="60"/>
      <c r="AA174" s="33"/>
    </row>
    <row r="175" spans="1:27" ht="15.75" customHeight="1">
      <c r="A175" s="4"/>
      <c r="B175" s="3" t="s">
        <v>82</v>
      </c>
      <c r="C175" s="181">
        <v>877</v>
      </c>
      <c r="D175" s="182">
        <f t="shared" si="7"/>
        <v>1602</v>
      </c>
      <c r="E175" s="182">
        <v>73</v>
      </c>
      <c r="F175" s="182">
        <v>79</v>
      </c>
      <c r="G175" s="182">
        <v>71</v>
      </c>
      <c r="H175" s="182">
        <v>87</v>
      </c>
      <c r="I175" s="182">
        <v>99</v>
      </c>
      <c r="J175" s="182">
        <v>95</v>
      </c>
      <c r="K175" s="182">
        <v>103</v>
      </c>
      <c r="L175" s="182">
        <v>97</v>
      </c>
      <c r="M175" s="182">
        <v>86</v>
      </c>
      <c r="N175" s="182">
        <v>112</v>
      </c>
      <c r="O175" s="182">
        <v>131</v>
      </c>
      <c r="P175" s="182">
        <v>119</v>
      </c>
      <c r="Q175" s="182">
        <v>70</v>
      </c>
      <c r="R175" s="182">
        <v>55</v>
      </c>
      <c r="S175" s="182">
        <v>52</v>
      </c>
      <c r="T175" s="182">
        <v>73</v>
      </c>
      <c r="U175" s="182">
        <v>92</v>
      </c>
      <c r="V175" s="182">
        <v>64</v>
      </c>
      <c r="W175" s="182">
        <v>30</v>
      </c>
      <c r="X175" s="182">
        <v>13</v>
      </c>
      <c r="Y175" s="182">
        <v>1</v>
      </c>
      <c r="Z175" s="64" t="s">
        <v>82</v>
      </c>
      <c r="AA175" s="4"/>
    </row>
    <row r="176" spans="1:27" s="31" customFormat="1" ht="15.75" customHeight="1">
      <c r="A176" s="33"/>
      <c r="B176" s="32"/>
      <c r="C176" s="181"/>
      <c r="D176" s="211">
        <f t="shared" si="7"/>
        <v>40</v>
      </c>
      <c r="E176" s="211">
        <v>0</v>
      </c>
      <c r="F176" s="211">
        <v>1</v>
      </c>
      <c r="G176" s="211">
        <v>0</v>
      </c>
      <c r="H176" s="211">
        <v>0</v>
      </c>
      <c r="I176" s="211">
        <v>16</v>
      </c>
      <c r="J176" s="211">
        <v>12</v>
      </c>
      <c r="K176" s="211">
        <v>1</v>
      </c>
      <c r="L176" s="211">
        <v>1</v>
      </c>
      <c r="M176" s="211">
        <v>1</v>
      </c>
      <c r="N176" s="211">
        <v>1</v>
      </c>
      <c r="O176" s="211">
        <v>1</v>
      </c>
      <c r="P176" s="211">
        <v>0</v>
      </c>
      <c r="Q176" s="211">
        <v>0</v>
      </c>
      <c r="R176" s="211">
        <v>0</v>
      </c>
      <c r="S176" s="211">
        <v>2</v>
      </c>
      <c r="T176" s="211">
        <v>1</v>
      </c>
      <c r="U176" s="211">
        <v>2</v>
      </c>
      <c r="V176" s="211">
        <v>1</v>
      </c>
      <c r="W176" s="211">
        <v>0</v>
      </c>
      <c r="X176" s="211">
        <v>0</v>
      </c>
      <c r="Y176" s="211">
        <v>0</v>
      </c>
      <c r="Z176" s="60"/>
      <c r="AA176" s="33"/>
    </row>
    <row r="177" spans="1:27" ht="15.75" customHeight="1">
      <c r="B177" s="3" t="s">
        <v>83</v>
      </c>
      <c r="C177" s="181">
        <v>3</v>
      </c>
      <c r="D177" s="182">
        <f t="shared" si="7"/>
        <v>5</v>
      </c>
      <c r="E177" s="182">
        <v>0</v>
      </c>
      <c r="F177" s="182">
        <v>0</v>
      </c>
      <c r="G177" s="182">
        <v>0</v>
      </c>
      <c r="H177" s="182">
        <v>0</v>
      </c>
      <c r="I177" s="182">
        <v>0</v>
      </c>
      <c r="J177" s="182">
        <v>0</v>
      </c>
      <c r="K177" s="182">
        <v>0</v>
      </c>
      <c r="L177" s="182">
        <v>0</v>
      </c>
      <c r="M177" s="182">
        <v>0</v>
      </c>
      <c r="N177" s="182">
        <v>0</v>
      </c>
      <c r="O177" s="182">
        <v>0</v>
      </c>
      <c r="P177" s="182">
        <v>1</v>
      </c>
      <c r="Q177" s="182">
        <v>1</v>
      </c>
      <c r="R177" s="182">
        <v>0</v>
      </c>
      <c r="S177" s="182">
        <v>1</v>
      </c>
      <c r="T177" s="182">
        <v>2</v>
      </c>
      <c r="U177" s="182">
        <v>0</v>
      </c>
      <c r="V177" s="182">
        <v>0</v>
      </c>
      <c r="W177" s="182">
        <v>0</v>
      </c>
      <c r="X177" s="182">
        <v>0</v>
      </c>
      <c r="Y177" s="182">
        <v>0</v>
      </c>
      <c r="Z177" s="66" t="s">
        <v>83</v>
      </c>
      <c r="AA177" s="4"/>
    </row>
    <row r="178" spans="1:27" s="31" customFormat="1" ht="15.75" customHeight="1">
      <c r="B178" s="32"/>
      <c r="C178" s="181"/>
      <c r="D178" s="211">
        <f t="shared" si="7"/>
        <v>0</v>
      </c>
      <c r="E178" s="211">
        <v>0</v>
      </c>
      <c r="F178" s="211">
        <v>0</v>
      </c>
      <c r="G178" s="211">
        <v>0</v>
      </c>
      <c r="H178" s="211">
        <v>0</v>
      </c>
      <c r="I178" s="211">
        <v>0</v>
      </c>
      <c r="J178" s="211">
        <v>0</v>
      </c>
      <c r="K178" s="211">
        <v>0</v>
      </c>
      <c r="L178" s="211">
        <v>0</v>
      </c>
      <c r="M178" s="211">
        <v>0</v>
      </c>
      <c r="N178" s="211">
        <v>0</v>
      </c>
      <c r="O178" s="211">
        <v>0</v>
      </c>
      <c r="P178" s="211">
        <v>0</v>
      </c>
      <c r="Q178" s="211">
        <v>0</v>
      </c>
      <c r="R178" s="211">
        <v>0</v>
      </c>
      <c r="S178" s="211">
        <v>0</v>
      </c>
      <c r="T178" s="211">
        <v>0</v>
      </c>
      <c r="U178" s="211">
        <v>0</v>
      </c>
      <c r="V178" s="211">
        <v>0</v>
      </c>
      <c r="W178" s="211">
        <v>0</v>
      </c>
      <c r="X178" s="211">
        <v>0</v>
      </c>
      <c r="Y178" s="211">
        <v>0</v>
      </c>
      <c r="Z178" s="60"/>
      <c r="AA178" s="33"/>
    </row>
    <row r="179" spans="1:27" s="34" customFormat="1" ht="15.75" customHeight="1">
      <c r="B179" s="35" t="s">
        <v>84</v>
      </c>
      <c r="C179" s="181">
        <v>1225</v>
      </c>
      <c r="D179" s="182">
        <f t="shared" si="7"/>
        <v>2055</v>
      </c>
      <c r="E179" s="185">
        <v>36</v>
      </c>
      <c r="F179" s="185">
        <v>42</v>
      </c>
      <c r="G179" s="185">
        <v>58</v>
      </c>
      <c r="H179" s="182">
        <v>73</v>
      </c>
      <c r="I179" s="182">
        <v>83</v>
      </c>
      <c r="J179" s="185">
        <v>87</v>
      </c>
      <c r="K179" s="185">
        <v>68</v>
      </c>
      <c r="L179" s="185">
        <v>75</v>
      </c>
      <c r="M179" s="182">
        <v>77</v>
      </c>
      <c r="N179" s="185">
        <v>135</v>
      </c>
      <c r="O179" s="182">
        <v>160</v>
      </c>
      <c r="P179" s="185">
        <v>176</v>
      </c>
      <c r="Q179" s="185">
        <v>146</v>
      </c>
      <c r="R179" s="182">
        <v>129</v>
      </c>
      <c r="S179" s="185">
        <v>181</v>
      </c>
      <c r="T179" s="185">
        <v>205</v>
      </c>
      <c r="U179" s="185">
        <v>194</v>
      </c>
      <c r="V179" s="185">
        <v>89</v>
      </c>
      <c r="W179" s="185">
        <v>32</v>
      </c>
      <c r="X179" s="185">
        <v>7</v>
      </c>
      <c r="Y179" s="182">
        <v>2</v>
      </c>
      <c r="Z179" s="64" t="s">
        <v>228</v>
      </c>
      <c r="AA179" s="67"/>
    </row>
    <row r="180" spans="1:27" s="31" customFormat="1" ht="15.75" customHeight="1">
      <c r="B180" s="32"/>
      <c r="C180" s="181"/>
      <c r="D180" s="211">
        <f t="shared" si="7"/>
        <v>191</v>
      </c>
      <c r="E180" s="215">
        <v>20</v>
      </c>
      <c r="F180" s="215">
        <v>3</v>
      </c>
      <c r="G180" s="215">
        <v>5</v>
      </c>
      <c r="H180" s="211">
        <v>7</v>
      </c>
      <c r="I180" s="211">
        <v>21</v>
      </c>
      <c r="J180" s="215">
        <v>33</v>
      </c>
      <c r="K180" s="215">
        <v>34</v>
      </c>
      <c r="L180" s="215">
        <v>21</v>
      </c>
      <c r="M180" s="211">
        <v>7</v>
      </c>
      <c r="N180" s="215">
        <v>10</v>
      </c>
      <c r="O180" s="211">
        <v>10</v>
      </c>
      <c r="P180" s="215">
        <v>7</v>
      </c>
      <c r="Q180" s="215">
        <v>5</v>
      </c>
      <c r="R180" s="211">
        <v>2</v>
      </c>
      <c r="S180" s="215">
        <v>2</v>
      </c>
      <c r="T180" s="215">
        <v>2</v>
      </c>
      <c r="U180" s="215">
        <v>1</v>
      </c>
      <c r="V180" s="215">
        <v>0</v>
      </c>
      <c r="W180" s="215">
        <v>1</v>
      </c>
      <c r="X180" s="215">
        <v>0</v>
      </c>
      <c r="Y180" s="211">
        <v>0</v>
      </c>
      <c r="Z180" s="60"/>
      <c r="AA180" s="33"/>
    </row>
    <row r="181" spans="1:27" ht="7.5" customHeight="1" thickBot="1">
      <c r="A181" s="5"/>
      <c r="B181" s="30"/>
      <c r="C181" s="187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9"/>
      <c r="Z181" s="78"/>
      <c r="AA181" s="4"/>
    </row>
    <row r="182" spans="1:27" ht="7.5" customHeight="1">
      <c r="A182" s="4"/>
      <c r="B182" s="204"/>
      <c r="C182" s="205"/>
      <c r="D182" s="202"/>
      <c r="E182" s="202"/>
      <c r="F182" s="202"/>
      <c r="G182" s="202"/>
      <c r="H182" s="202"/>
      <c r="I182" s="202"/>
      <c r="J182" s="202"/>
      <c r="K182" s="202"/>
      <c r="L182" s="202"/>
      <c r="M182" s="202"/>
      <c r="N182" s="202"/>
      <c r="O182" s="202"/>
      <c r="P182" s="202"/>
      <c r="Q182" s="202"/>
      <c r="R182" s="202"/>
      <c r="S182" s="202"/>
      <c r="T182" s="202"/>
      <c r="U182" s="202"/>
      <c r="V182" s="202"/>
      <c r="W182" s="202"/>
      <c r="X182" s="202"/>
      <c r="Y182" s="202"/>
      <c r="Z182" s="203"/>
      <c r="AA182" s="4"/>
    </row>
    <row r="183" spans="1:27" ht="15.75" customHeight="1">
      <c r="B183" s="233" t="s">
        <v>469</v>
      </c>
      <c r="C183" s="233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AA183" s="4"/>
    </row>
    <row r="184" spans="1:27">
      <c r="AA184" s="4"/>
    </row>
  </sheetData>
  <mergeCells count="6">
    <mergeCell ref="A152:B152"/>
    <mergeCell ref="A1:Y1"/>
    <mergeCell ref="A5:B5"/>
    <mergeCell ref="A6:B6"/>
    <mergeCell ref="A54:B54"/>
    <mergeCell ref="A103:B103"/>
  </mergeCells>
  <phoneticPr fontId="4"/>
  <pageMargins left="0.51181102362204722" right="0.51181102362204722" top="0.94488188976377963" bottom="0.55118110236220474" header="0.51181102362204722" footer="0.31496062992125984"/>
  <pageSetup paperSize="9" scale="93" firstPageNumber="18" pageOrder="overThenDown" orientation="portrait" useFirstPageNumber="1" r:id="rId1"/>
  <headerFooter differentOddEven="1">
    <oddHeader>&amp;L〔２〕人　　口</oddHeader>
    <oddFooter>&amp;C&amp;P</oddFooter>
    <evenHeader>&amp;R〔２〕人　　口</evenHeader>
    <evenFooter xml:space="preserve">&amp;C&amp;P </evenFooter>
  </headerFooter>
  <rowBreaks count="3" manualBreakCount="3">
    <brk id="53" max="16383" man="1"/>
    <brk id="102" max="16383" man="1"/>
    <brk id="151" max="16383" man="1"/>
  </rowBreaks>
  <colBreaks count="1" manualBreakCount="1">
    <brk id="12" max="18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0319-B872-4963-81FA-F2ACC433E8C2}">
  <dimension ref="A1:Z49"/>
  <sheetViews>
    <sheetView showGridLines="0" view="pageBreakPreview" zoomScaleNormal="100" zoomScaleSheetLayoutView="100" workbookViewId="0">
      <selection activeCell="H48" sqref="H48"/>
    </sheetView>
  </sheetViews>
  <sheetFormatPr defaultColWidth="9" defaultRowHeight="16" customHeight="1"/>
  <cols>
    <col min="1" max="1" width="13.6328125" style="303" customWidth="1"/>
    <col min="2" max="2" width="9.453125" style="303" customWidth="1"/>
    <col min="3" max="4" width="7.6328125" style="303" customWidth="1"/>
    <col min="5" max="5" width="9.453125" style="303" customWidth="1"/>
    <col min="6" max="7" width="7.6328125" style="303" customWidth="1"/>
    <col min="8" max="8" width="9.453125" style="303" customWidth="1"/>
    <col min="9" max="10" width="7.6328125" style="303" customWidth="1"/>
    <col min="11" max="11" width="11" style="303" customWidth="1"/>
    <col min="12" max="26" width="9.08984375" style="303" bestFit="1" customWidth="1"/>
    <col min="27" max="16384" width="9" style="303"/>
  </cols>
  <sheetData>
    <row r="1" spans="1:26" ht="16" customHeight="1">
      <c r="A1" s="420" t="s">
        <v>438</v>
      </c>
      <c r="B1" s="420"/>
      <c r="C1" s="420"/>
      <c r="D1" s="420"/>
      <c r="E1" s="420"/>
      <c r="F1" s="420"/>
      <c r="G1" s="420"/>
      <c r="H1" s="420"/>
      <c r="I1" s="420"/>
      <c r="J1" s="420"/>
    </row>
    <row r="2" spans="1:26" ht="5.15" customHeight="1">
      <c r="B2" s="304"/>
      <c r="C2" s="304"/>
      <c r="D2" s="304"/>
      <c r="E2" s="304"/>
      <c r="F2" s="304"/>
      <c r="G2" s="304"/>
      <c r="H2" s="304"/>
      <c r="I2" s="304"/>
      <c r="J2" s="304"/>
    </row>
    <row r="3" spans="1:26" ht="5.15" customHeight="1">
      <c r="A3" s="304"/>
      <c r="B3" s="304"/>
      <c r="C3" s="304"/>
      <c r="D3" s="304"/>
      <c r="E3" s="304"/>
      <c r="F3" s="304"/>
      <c r="G3" s="304"/>
      <c r="H3" s="304"/>
      <c r="I3" s="304"/>
      <c r="J3" s="304"/>
    </row>
    <row r="4" spans="1:26" ht="15" customHeight="1" thickBot="1">
      <c r="A4" s="421" t="s">
        <v>502</v>
      </c>
      <c r="B4" s="421"/>
      <c r="C4" s="421"/>
      <c r="D4" s="421"/>
      <c r="E4" s="421"/>
      <c r="F4" s="421"/>
      <c r="G4" s="421"/>
      <c r="H4" s="421"/>
      <c r="I4" s="421"/>
      <c r="J4" s="421"/>
    </row>
    <row r="5" spans="1:26" ht="24.75" customHeight="1">
      <c r="A5" s="422" t="s">
        <v>388</v>
      </c>
      <c r="B5" s="424" t="s">
        <v>389</v>
      </c>
      <c r="C5" s="425"/>
      <c r="D5" s="425"/>
      <c r="E5" s="426" t="s">
        <v>390</v>
      </c>
      <c r="F5" s="422"/>
      <c r="G5" s="422"/>
      <c r="H5" s="426" t="s">
        <v>391</v>
      </c>
      <c r="I5" s="422"/>
      <c r="J5" s="422"/>
    </row>
    <row r="6" spans="1:26" ht="24" customHeight="1">
      <c r="A6" s="423"/>
      <c r="B6" s="305" t="s">
        <v>392</v>
      </c>
      <c r="C6" s="305" t="s">
        <v>393</v>
      </c>
      <c r="D6" s="305" t="s">
        <v>394</v>
      </c>
      <c r="E6" s="305" t="s">
        <v>392</v>
      </c>
      <c r="F6" s="305" t="s">
        <v>393</v>
      </c>
      <c r="G6" s="305" t="s">
        <v>394</v>
      </c>
      <c r="H6" s="305" t="s">
        <v>392</v>
      </c>
      <c r="I6" s="305" t="s">
        <v>393</v>
      </c>
      <c r="J6" s="305" t="s">
        <v>394</v>
      </c>
    </row>
    <row r="7" spans="1:26" ht="15.75" customHeight="1">
      <c r="A7" s="306" t="s">
        <v>392</v>
      </c>
      <c r="B7" s="307">
        <f>SUM(C7:D7)</f>
        <v>5472</v>
      </c>
      <c r="C7" s="308">
        <f>SUM(C8,C10,C12,C14,C16,C18,C20,C22,C24,C26,C28,C30,C32,C34,C36,C38,C40,C42,C44,C46)</f>
        <v>2999</v>
      </c>
      <c r="D7" s="309">
        <f>SUM(D8,D10,D12,D14,D16,D18,D20,D22,D24,D26,D28,D30,D32,D34,D36,D38,D40,D42,D44,D46)</f>
        <v>2473</v>
      </c>
      <c r="E7" s="310">
        <f>SUM(F7:G7)</f>
        <v>5257</v>
      </c>
      <c r="F7" s="311">
        <f>SUM(F8,F10,F12,F14,F16,F18,F20,F22,F24,F26,F28,F30,F32,F34,F36,F38,F40,F42,F44,F46)</f>
        <v>2871</v>
      </c>
      <c r="G7" s="311">
        <f>SUM(G8,G10,G12,G14,G16,G18,G20,G22,G24,G26,G28,G30,G32,G34,G36,G38,G40,G42,G44,G46)</f>
        <v>2386</v>
      </c>
      <c r="H7" s="312">
        <f>SUM(I7:J7)</f>
        <v>215</v>
      </c>
      <c r="I7" s="313">
        <f>SUM(I8,I10,I12,I14,I16,I18,I20,I22,I24,I26,I28,I30,I32,I34,I36,I38,I40,I42,I44,I46)</f>
        <v>128</v>
      </c>
      <c r="J7" s="313">
        <f>SUM(J8,J10,J12,J14,J16,J18,J20,J22,J24,J26,J28,J30,J32,J34,J36,J38,J40,J42,J44,J46)</f>
        <v>87</v>
      </c>
      <c r="K7" s="309"/>
      <c r="L7" s="314"/>
      <c r="M7" s="314"/>
      <c r="N7" s="315"/>
      <c r="O7" s="315"/>
      <c r="P7" s="315"/>
      <c r="Q7" s="315"/>
      <c r="R7" s="315"/>
      <c r="S7" s="315"/>
      <c r="T7" s="315"/>
      <c r="U7" s="315"/>
      <c r="V7" s="315"/>
      <c r="W7" s="315"/>
      <c r="X7" s="315"/>
      <c r="Y7" s="315"/>
      <c r="Z7" s="315"/>
    </row>
    <row r="8" spans="1:26" ht="15.75" customHeight="1">
      <c r="A8" s="415" t="s">
        <v>470</v>
      </c>
      <c r="B8" s="316">
        <f>SUM(C8:D8)</f>
        <v>230</v>
      </c>
      <c r="C8" s="317">
        <v>120</v>
      </c>
      <c r="D8" s="318">
        <v>110</v>
      </c>
      <c r="E8" s="319">
        <f>SUM(F8:G8)</f>
        <v>285</v>
      </c>
      <c r="F8" s="320">
        <v>167</v>
      </c>
      <c r="G8" s="320">
        <v>118</v>
      </c>
      <c r="H8" s="321">
        <f>SUM(I8:J8)</f>
        <v>-55</v>
      </c>
      <c r="I8" s="317">
        <f>+C8-F8</f>
        <v>-47</v>
      </c>
      <c r="J8" s="317">
        <f>+D8-G8</f>
        <v>-8</v>
      </c>
      <c r="K8" s="309"/>
    </row>
    <row r="9" spans="1:26" ht="15.75" customHeight="1">
      <c r="A9" s="419"/>
      <c r="B9" s="322">
        <f t="shared" ref="B9:G9" si="0">+B8/B7</f>
        <v>4.203216374269006E-2</v>
      </c>
      <c r="C9" s="323">
        <f t="shared" si="0"/>
        <v>4.001333777925975E-2</v>
      </c>
      <c r="D9" s="324">
        <f t="shared" si="0"/>
        <v>4.4480388192478772E-2</v>
      </c>
      <c r="E9" s="325">
        <f t="shared" si="0"/>
        <v>5.4213429712763932E-2</v>
      </c>
      <c r="F9" s="323">
        <f t="shared" si="0"/>
        <v>5.8167885754092652E-2</v>
      </c>
      <c r="G9" s="323">
        <f t="shared" si="0"/>
        <v>4.9455155071248952E-2</v>
      </c>
      <c r="H9" s="326"/>
      <c r="I9" s="323"/>
      <c r="J9" s="323"/>
      <c r="K9" s="309"/>
    </row>
    <row r="10" spans="1:26" ht="15.75" customHeight="1">
      <c r="A10" s="415" t="s">
        <v>471</v>
      </c>
      <c r="B10" s="316">
        <f>SUM(C10:D10)</f>
        <v>75</v>
      </c>
      <c r="C10" s="317">
        <v>39</v>
      </c>
      <c r="D10" s="318">
        <v>36</v>
      </c>
      <c r="E10" s="319">
        <f>SUM(F10:G10)</f>
        <v>92</v>
      </c>
      <c r="F10" s="320">
        <v>39</v>
      </c>
      <c r="G10" s="320">
        <v>53</v>
      </c>
      <c r="H10" s="321">
        <f>SUM(I10:J10)</f>
        <v>-17</v>
      </c>
      <c r="I10" s="317">
        <f>+C10-F10</f>
        <v>0</v>
      </c>
      <c r="J10" s="317">
        <f>+D10-G10</f>
        <v>-17</v>
      </c>
      <c r="K10" s="309"/>
    </row>
    <row r="11" spans="1:26" ht="15.75" customHeight="1">
      <c r="A11" s="416"/>
      <c r="B11" s="327">
        <f t="shared" ref="B11:G11" si="1">+B10/B7</f>
        <v>1.3706140350877192E-2</v>
      </c>
      <c r="C11" s="328">
        <f t="shared" si="1"/>
        <v>1.300433477825942E-2</v>
      </c>
      <c r="D11" s="329">
        <f t="shared" si="1"/>
        <v>1.4557217953902144E-2</v>
      </c>
      <c r="E11" s="330">
        <f t="shared" si="1"/>
        <v>1.7500475556400989E-2</v>
      </c>
      <c r="F11" s="328">
        <f t="shared" si="1"/>
        <v>1.3584117032392894E-2</v>
      </c>
      <c r="G11" s="328">
        <f t="shared" si="1"/>
        <v>2.2212908633696564E-2</v>
      </c>
      <c r="H11" s="330"/>
      <c r="I11" s="328"/>
      <c r="J11" s="328"/>
      <c r="K11" s="309"/>
    </row>
    <row r="12" spans="1:26" ht="15.75" customHeight="1">
      <c r="A12" s="415" t="s">
        <v>472</v>
      </c>
      <c r="B12" s="316">
        <f>SUM(C12:D12)</f>
        <v>64</v>
      </c>
      <c r="C12" s="317">
        <v>36</v>
      </c>
      <c r="D12" s="318">
        <v>28</v>
      </c>
      <c r="E12" s="319">
        <f>SUM(F12:G12)</f>
        <v>57</v>
      </c>
      <c r="F12" s="320">
        <v>27</v>
      </c>
      <c r="G12" s="320">
        <v>30</v>
      </c>
      <c r="H12" s="321">
        <f>SUM(I12:J12)</f>
        <v>7</v>
      </c>
      <c r="I12" s="317">
        <f>+C12-F12</f>
        <v>9</v>
      </c>
      <c r="J12" s="317">
        <f>+D12-G12</f>
        <v>-2</v>
      </c>
      <c r="K12" s="309"/>
    </row>
    <row r="13" spans="1:26" ht="15.75" customHeight="1">
      <c r="A13" s="416"/>
      <c r="B13" s="327">
        <f t="shared" ref="B13:G13" si="2">+B12/B7</f>
        <v>1.1695906432748537E-2</v>
      </c>
      <c r="C13" s="328">
        <f t="shared" si="2"/>
        <v>1.2004001333777926E-2</v>
      </c>
      <c r="D13" s="329">
        <f t="shared" si="2"/>
        <v>1.1322280630812778E-2</v>
      </c>
      <c r="E13" s="330">
        <f t="shared" si="2"/>
        <v>1.0842685942552787E-2</v>
      </c>
      <c r="F13" s="328">
        <f t="shared" si="2"/>
        <v>9.4043887147335428E-3</v>
      </c>
      <c r="G13" s="328">
        <f t="shared" si="2"/>
        <v>1.2573344509639563E-2</v>
      </c>
      <c r="H13" s="330"/>
      <c r="I13" s="328"/>
      <c r="J13" s="328"/>
      <c r="K13" s="309"/>
    </row>
    <row r="14" spans="1:26" ht="15.75" customHeight="1">
      <c r="A14" s="415" t="s">
        <v>473</v>
      </c>
      <c r="B14" s="316">
        <f>SUM(C14:D14)</f>
        <v>271</v>
      </c>
      <c r="C14" s="317">
        <v>149</v>
      </c>
      <c r="D14" s="318">
        <v>122</v>
      </c>
      <c r="E14" s="319">
        <f>SUM(F14:G14)</f>
        <v>162</v>
      </c>
      <c r="F14" s="320">
        <v>85</v>
      </c>
      <c r="G14" s="320">
        <v>77</v>
      </c>
      <c r="H14" s="321">
        <f>SUM(I14:J14)</f>
        <v>109</v>
      </c>
      <c r="I14" s="317">
        <f>+C14-F14</f>
        <v>64</v>
      </c>
      <c r="J14" s="317">
        <f>+D14-G14</f>
        <v>45</v>
      </c>
      <c r="K14" s="309"/>
    </row>
    <row r="15" spans="1:26" ht="15.75" customHeight="1">
      <c r="A15" s="416"/>
      <c r="B15" s="327">
        <f t="shared" ref="B15:G15" si="3">+B14/B7</f>
        <v>4.952485380116959E-2</v>
      </c>
      <c r="C15" s="328">
        <f t="shared" si="3"/>
        <v>4.9683227742580861E-2</v>
      </c>
      <c r="D15" s="329">
        <f t="shared" si="3"/>
        <v>4.9332794177112817E-2</v>
      </c>
      <c r="E15" s="330">
        <f t="shared" si="3"/>
        <v>3.0816054784097394E-2</v>
      </c>
      <c r="F15" s="328">
        <f t="shared" si="3"/>
        <v>2.9606408916753743E-2</v>
      </c>
      <c r="G15" s="328">
        <f t="shared" si="3"/>
        <v>3.2271584241408212E-2</v>
      </c>
      <c r="H15" s="330"/>
      <c r="I15" s="328"/>
      <c r="J15" s="328"/>
      <c r="K15" s="309"/>
    </row>
    <row r="16" spans="1:26" ht="15.75" customHeight="1">
      <c r="A16" s="415" t="s">
        <v>474</v>
      </c>
      <c r="B16" s="316">
        <f>SUM(C16:D16)</f>
        <v>1084</v>
      </c>
      <c r="C16" s="317">
        <v>593</v>
      </c>
      <c r="D16" s="318">
        <v>491</v>
      </c>
      <c r="E16" s="319">
        <f>SUM(F16:G16)</f>
        <v>881</v>
      </c>
      <c r="F16" s="320">
        <v>457</v>
      </c>
      <c r="G16" s="320">
        <v>424</v>
      </c>
      <c r="H16" s="321">
        <f>SUM(I16:J16)</f>
        <v>203</v>
      </c>
      <c r="I16" s="317">
        <f>+C16-F16</f>
        <v>136</v>
      </c>
      <c r="J16" s="317">
        <f>+D16-G16</f>
        <v>67</v>
      </c>
      <c r="K16" s="309"/>
    </row>
    <row r="17" spans="1:11" ht="15.75" customHeight="1">
      <c r="A17" s="416"/>
      <c r="B17" s="327">
        <f t="shared" ref="B17:G17" si="4">+B16/B7</f>
        <v>0.19809941520467836</v>
      </c>
      <c r="C17" s="328">
        <f t="shared" si="4"/>
        <v>0.19773257752584195</v>
      </c>
      <c r="D17" s="329">
        <f t="shared" si="4"/>
        <v>0.19854427820460979</v>
      </c>
      <c r="E17" s="330">
        <f t="shared" si="4"/>
        <v>0.16758607570857903</v>
      </c>
      <c r="F17" s="328">
        <f t="shared" si="4"/>
        <v>0.15917798676419367</v>
      </c>
      <c r="G17" s="328">
        <f t="shared" si="4"/>
        <v>0.17770326906957251</v>
      </c>
      <c r="H17" s="330"/>
      <c r="I17" s="328"/>
      <c r="J17" s="328"/>
      <c r="K17" s="309"/>
    </row>
    <row r="18" spans="1:11" ht="15.75" customHeight="1">
      <c r="A18" s="415" t="s">
        <v>475</v>
      </c>
      <c r="B18" s="316">
        <f>SUM(C18:D18)</f>
        <v>1198</v>
      </c>
      <c r="C18" s="317">
        <v>653</v>
      </c>
      <c r="D18" s="318">
        <v>545</v>
      </c>
      <c r="E18" s="319">
        <f>SUM(F18:G18)</f>
        <v>1277</v>
      </c>
      <c r="F18" s="320">
        <v>690</v>
      </c>
      <c r="G18" s="320">
        <v>587</v>
      </c>
      <c r="H18" s="321">
        <f>SUM(I18:J18)</f>
        <v>-79</v>
      </c>
      <c r="I18" s="317">
        <f>+C18-F18</f>
        <v>-37</v>
      </c>
      <c r="J18" s="317">
        <f>+D18-G18</f>
        <v>-42</v>
      </c>
      <c r="K18" s="309"/>
    </row>
    <row r="19" spans="1:11" ht="15.75" customHeight="1">
      <c r="A19" s="416"/>
      <c r="B19" s="327">
        <f t="shared" ref="B19:G19" si="5">+B18/B7</f>
        <v>0.2189327485380117</v>
      </c>
      <c r="C19" s="328">
        <f t="shared" si="5"/>
        <v>0.21773924641547182</v>
      </c>
      <c r="D19" s="329">
        <f t="shared" si="5"/>
        <v>0.22038010513546299</v>
      </c>
      <c r="E19" s="330">
        <f t="shared" si="5"/>
        <v>0.24291420962526156</v>
      </c>
      <c r="F19" s="328">
        <f t="shared" si="5"/>
        <v>0.24033437826541273</v>
      </c>
      <c r="G19" s="328">
        <f t="shared" si="5"/>
        <v>0.2460184409052808</v>
      </c>
      <c r="H19" s="330"/>
      <c r="I19" s="328"/>
      <c r="J19" s="328"/>
      <c r="K19" s="309"/>
    </row>
    <row r="20" spans="1:11" ht="15.75" customHeight="1">
      <c r="A20" s="415" t="s">
        <v>476</v>
      </c>
      <c r="B20" s="316">
        <f>SUM(C20:D20)</f>
        <v>731</v>
      </c>
      <c r="C20" s="317">
        <v>435</v>
      </c>
      <c r="D20" s="318">
        <v>296</v>
      </c>
      <c r="E20" s="319">
        <f>SUM(F20:G20)</f>
        <v>697</v>
      </c>
      <c r="F20" s="320">
        <v>403</v>
      </c>
      <c r="G20" s="320">
        <v>294</v>
      </c>
      <c r="H20" s="321">
        <f>SUM(I20:J20)</f>
        <v>34</v>
      </c>
      <c r="I20" s="317">
        <f>+C20-F20</f>
        <v>32</v>
      </c>
      <c r="J20" s="317">
        <f>+D20-G20</f>
        <v>2</v>
      </c>
      <c r="K20" s="309"/>
    </row>
    <row r="21" spans="1:11" ht="15.75" customHeight="1">
      <c r="A21" s="416"/>
      <c r="B21" s="327">
        <f t="shared" ref="B21:G21" si="6">+B20/B7</f>
        <v>0.1335891812865497</v>
      </c>
      <c r="C21" s="328">
        <f t="shared" si="6"/>
        <v>0.14504834944981659</v>
      </c>
      <c r="D21" s="329">
        <f t="shared" si="6"/>
        <v>0.1196926809543065</v>
      </c>
      <c r="E21" s="330">
        <f t="shared" si="6"/>
        <v>0.13258512459577707</v>
      </c>
      <c r="F21" s="328">
        <f t="shared" si="6"/>
        <v>0.14036920933472657</v>
      </c>
      <c r="G21" s="328">
        <f t="shared" si="6"/>
        <v>0.12321877619446772</v>
      </c>
      <c r="H21" s="331"/>
      <c r="I21" s="332"/>
      <c r="J21" s="332"/>
      <c r="K21" s="309"/>
    </row>
    <row r="22" spans="1:11" ht="15.75" customHeight="1">
      <c r="A22" s="415" t="s">
        <v>477</v>
      </c>
      <c r="B22" s="316">
        <f>SUM(C22:D22)</f>
        <v>406</v>
      </c>
      <c r="C22" s="317">
        <v>238</v>
      </c>
      <c r="D22" s="318">
        <v>168</v>
      </c>
      <c r="E22" s="319">
        <f>SUM(F22:G22)</f>
        <v>373</v>
      </c>
      <c r="F22" s="320">
        <v>231</v>
      </c>
      <c r="G22" s="320">
        <v>142</v>
      </c>
      <c r="H22" s="321">
        <f>SUM(I22:J22)</f>
        <v>33</v>
      </c>
      <c r="I22" s="317">
        <f>+C22-F22</f>
        <v>7</v>
      </c>
      <c r="J22" s="317">
        <f>+D22-G22</f>
        <v>26</v>
      </c>
      <c r="K22" s="309"/>
    </row>
    <row r="23" spans="1:11" ht="15.75" customHeight="1">
      <c r="A23" s="419"/>
      <c r="B23" s="333">
        <f t="shared" ref="B23:G23" si="7">+B22/B7</f>
        <v>7.4195906432748537E-2</v>
      </c>
      <c r="C23" s="323">
        <f t="shared" si="7"/>
        <v>7.9359786595531848E-2</v>
      </c>
      <c r="D23" s="324">
        <f t="shared" si="7"/>
        <v>6.7933683784876672E-2</v>
      </c>
      <c r="E23" s="325">
        <f t="shared" si="7"/>
        <v>7.0953015027582278E-2</v>
      </c>
      <c r="F23" s="323">
        <f t="shared" si="7"/>
        <v>8.0459770114942528E-2</v>
      </c>
      <c r="G23" s="323">
        <f t="shared" si="7"/>
        <v>5.9513830678960607E-2</v>
      </c>
      <c r="H23" s="334"/>
      <c r="I23" s="308"/>
      <c r="J23" s="308"/>
      <c r="K23" s="309"/>
    </row>
    <row r="24" spans="1:11" ht="15.75" customHeight="1">
      <c r="A24" s="415" t="s">
        <v>478</v>
      </c>
      <c r="B24" s="316">
        <f>SUM(C24:D24)</f>
        <v>276</v>
      </c>
      <c r="C24" s="317">
        <v>161</v>
      </c>
      <c r="D24" s="318">
        <v>115</v>
      </c>
      <c r="E24" s="319">
        <f>SUM(F24:G24)</f>
        <v>233</v>
      </c>
      <c r="F24" s="320">
        <v>153</v>
      </c>
      <c r="G24" s="320">
        <v>80</v>
      </c>
      <c r="H24" s="321">
        <f>SUM(I24:J24)</f>
        <v>43</v>
      </c>
      <c r="I24" s="317">
        <f>+C24-F24</f>
        <v>8</v>
      </c>
      <c r="J24" s="317">
        <f>+D24-G24</f>
        <v>35</v>
      </c>
      <c r="K24" s="309"/>
    </row>
    <row r="25" spans="1:11" ht="15.75" customHeight="1">
      <c r="A25" s="416"/>
      <c r="B25" s="327">
        <f t="shared" ref="B25:G25" si="8">+B24/B7</f>
        <v>5.0438596491228067E-2</v>
      </c>
      <c r="C25" s="328">
        <f t="shared" si="8"/>
        <v>5.3684561520506838E-2</v>
      </c>
      <c r="D25" s="329">
        <f t="shared" si="8"/>
        <v>4.6502224019409621E-2</v>
      </c>
      <c r="E25" s="330">
        <f t="shared" si="8"/>
        <v>4.4321856572189462E-2</v>
      </c>
      <c r="F25" s="328">
        <f t="shared" si="8"/>
        <v>5.329153605015674E-2</v>
      </c>
      <c r="G25" s="328">
        <f t="shared" si="8"/>
        <v>3.3528918692372171E-2</v>
      </c>
      <c r="H25" s="331"/>
      <c r="I25" s="332"/>
      <c r="J25" s="332"/>
      <c r="K25" s="309"/>
    </row>
    <row r="26" spans="1:11" ht="15.75" customHeight="1">
      <c r="A26" s="415" t="s">
        <v>479</v>
      </c>
      <c r="B26" s="316">
        <f>SUM(C26:D26)</f>
        <v>228</v>
      </c>
      <c r="C26" s="317">
        <v>132</v>
      </c>
      <c r="D26" s="318">
        <v>96</v>
      </c>
      <c r="E26" s="319">
        <f>SUM(F26:G26)</f>
        <v>229</v>
      </c>
      <c r="F26" s="320">
        <v>138</v>
      </c>
      <c r="G26" s="320">
        <v>91</v>
      </c>
      <c r="H26" s="321">
        <f>SUM(I26:J26)</f>
        <v>-1</v>
      </c>
      <c r="I26" s="317">
        <f>+C26-F26</f>
        <v>-6</v>
      </c>
      <c r="J26" s="317">
        <f>+D26-G26</f>
        <v>5</v>
      </c>
      <c r="K26" s="309"/>
    </row>
    <row r="27" spans="1:11" ht="15.75" customHeight="1">
      <c r="A27" s="416"/>
      <c r="B27" s="327">
        <f t="shared" ref="B27:G27" si="9">+B26/B7</f>
        <v>4.1666666666666664E-2</v>
      </c>
      <c r="C27" s="328">
        <f t="shared" si="9"/>
        <v>4.4014671557185726E-2</v>
      </c>
      <c r="D27" s="329">
        <f t="shared" si="9"/>
        <v>3.8819247877072381E-2</v>
      </c>
      <c r="E27" s="330">
        <f t="shared" si="9"/>
        <v>4.3560966330606812E-2</v>
      </c>
      <c r="F27" s="328">
        <f t="shared" si="9"/>
        <v>4.8066875653082548E-2</v>
      </c>
      <c r="G27" s="328">
        <f t="shared" si="9"/>
        <v>3.8139145012573344E-2</v>
      </c>
      <c r="H27" s="331"/>
      <c r="I27" s="332"/>
      <c r="J27" s="332"/>
      <c r="K27" s="309"/>
    </row>
    <row r="28" spans="1:11" ht="15.75" customHeight="1">
      <c r="A28" s="415" t="s">
        <v>480</v>
      </c>
      <c r="B28" s="316">
        <f>SUM(C28:D28)</f>
        <v>213</v>
      </c>
      <c r="C28" s="317">
        <v>107</v>
      </c>
      <c r="D28" s="318">
        <v>106</v>
      </c>
      <c r="E28" s="319">
        <f>SUM(F28:G28)</f>
        <v>242</v>
      </c>
      <c r="F28" s="320">
        <v>131</v>
      </c>
      <c r="G28" s="320">
        <v>111</v>
      </c>
      <c r="H28" s="321">
        <f>SUM(I28:J28)</f>
        <v>-29</v>
      </c>
      <c r="I28" s="317">
        <f>+C28-F28</f>
        <v>-24</v>
      </c>
      <c r="J28" s="317">
        <f>+D28-G28</f>
        <v>-5</v>
      </c>
      <c r="K28" s="309"/>
    </row>
    <row r="29" spans="1:11" ht="15.75" customHeight="1">
      <c r="A29" s="416"/>
      <c r="B29" s="327">
        <f t="shared" ref="B29:G29" si="10">+B28/B7</f>
        <v>3.8925438596491231E-2</v>
      </c>
      <c r="C29" s="328">
        <f t="shared" si="10"/>
        <v>3.5678559519839947E-2</v>
      </c>
      <c r="D29" s="329">
        <f t="shared" si="10"/>
        <v>4.2862919530934088E-2</v>
      </c>
      <c r="E29" s="330">
        <f t="shared" si="10"/>
        <v>4.6033859615750426E-2</v>
      </c>
      <c r="F29" s="328">
        <f t="shared" si="10"/>
        <v>4.5628700801114593E-2</v>
      </c>
      <c r="G29" s="328">
        <f t="shared" si="10"/>
        <v>4.6521374685666389E-2</v>
      </c>
      <c r="H29" s="331"/>
      <c r="I29" s="332"/>
      <c r="J29" s="332"/>
      <c r="K29" s="309"/>
    </row>
    <row r="30" spans="1:11" ht="15.75" customHeight="1">
      <c r="A30" s="415" t="s">
        <v>481</v>
      </c>
      <c r="B30" s="316">
        <f>SUM(C30:D30)</f>
        <v>167</v>
      </c>
      <c r="C30" s="317">
        <v>100</v>
      </c>
      <c r="D30" s="318">
        <v>67</v>
      </c>
      <c r="E30" s="319">
        <f>SUM(F30:G30)</f>
        <v>172</v>
      </c>
      <c r="F30" s="320">
        <v>93</v>
      </c>
      <c r="G30" s="320">
        <v>79</v>
      </c>
      <c r="H30" s="321">
        <f>SUM(I30:J30)</f>
        <v>-5</v>
      </c>
      <c r="I30" s="317">
        <f>+C30-F30</f>
        <v>7</v>
      </c>
      <c r="J30" s="317">
        <f>+D30-G30</f>
        <v>-12</v>
      </c>
      <c r="K30" s="309"/>
    </row>
    <row r="31" spans="1:11" ht="15.75" customHeight="1">
      <c r="A31" s="416"/>
      <c r="B31" s="327">
        <f t="shared" ref="B31:G31" si="11">+B30/B7</f>
        <v>3.0519005847953216E-2</v>
      </c>
      <c r="C31" s="328">
        <f t="shared" si="11"/>
        <v>3.334444814938313E-2</v>
      </c>
      <c r="D31" s="329">
        <f t="shared" si="11"/>
        <v>2.7092600080873434E-2</v>
      </c>
      <c r="E31" s="330">
        <f t="shared" si="11"/>
        <v>3.2718280388054022E-2</v>
      </c>
      <c r="F31" s="328">
        <f t="shared" si="11"/>
        <v>3.2392894461859979E-2</v>
      </c>
      <c r="G31" s="328">
        <f t="shared" si="11"/>
        <v>3.310980720871752E-2</v>
      </c>
      <c r="H31" s="331"/>
      <c r="I31" s="332"/>
      <c r="J31" s="332"/>
      <c r="K31" s="309"/>
    </row>
    <row r="32" spans="1:11" ht="15.75" customHeight="1">
      <c r="A32" s="415" t="s">
        <v>482</v>
      </c>
      <c r="B32" s="316">
        <f>SUM(C32:D32)</f>
        <v>101</v>
      </c>
      <c r="C32" s="317">
        <v>53</v>
      </c>
      <c r="D32" s="318">
        <v>48</v>
      </c>
      <c r="E32" s="319">
        <f>SUM(F32:G32)</f>
        <v>94</v>
      </c>
      <c r="F32" s="320">
        <v>50</v>
      </c>
      <c r="G32" s="320">
        <v>44</v>
      </c>
      <c r="H32" s="321">
        <f>SUM(I32:J32)</f>
        <v>7</v>
      </c>
      <c r="I32" s="317">
        <f>+C32-F32</f>
        <v>3</v>
      </c>
      <c r="J32" s="317">
        <f>+D32-G32</f>
        <v>4</v>
      </c>
      <c r="K32" s="309"/>
    </row>
    <row r="33" spans="1:11" ht="15.75" customHeight="1">
      <c r="A33" s="416"/>
      <c r="B33" s="327">
        <f t="shared" ref="B33:G33" si="12">+B32/B7</f>
        <v>1.8457602339181287E-2</v>
      </c>
      <c r="C33" s="328">
        <f t="shared" si="12"/>
        <v>1.7672557519173057E-2</v>
      </c>
      <c r="D33" s="329">
        <f t="shared" si="12"/>
        <v>1.9409623938536191E-2</v>
      </c>
      <c r="E33" s="330">
        <f t="shared" si="12"/>
        <v>1.7880920677192314E-2</v>
      </c>
      <c r="F33" s="328">
        <f t="shared" si="12"/>
        <v>1.7415534656913968E-2</v>
      </c>
      <c r="G33" s="328">
        <f t="shared" si="12"/>
        <v>1.8440905280804692E-2</v>
      </c>
      <c r="H33" s="331"/>
      <c r="I33" s="332"/>
      <c r="J33" s="332"/>
      <c r="K33" s="309"/>
    </row>
    <row r="34" spans="1:11" ht="15.75" customHeight="1">
      <c r="A34" s="415" t="s">
        <v>483</v>
      </c>
      <c r="B34" s="316">
        <f>SUM(C34:D34)</f>
        <v>91</v>
      </c>
      <c r="C34" s="317">
        <v>55</v>
      </c>
      <c r="D34" s="318">
        <v>36</v>
      </c>
      <c r="E34" s="319">
        <f>SUM(F34:G34)</f>
        <v>94</v>
      </c>
      <c r="F34" s="320">
        <v>59</v>
      </c>
      <c r="G34" s="320">
        <v>35</v>
      </c>
      <c r="H34" s="321">
        <f>SUM(I34:J34)</f>
        <v>-3</v>
      </c>
      <c r="I34" s="317">
        <f>+C34-F34</f>
        <v>-4</v>
      </c>
      <c r="J34" s="317">
        <f>+D34-G34</f>
        <v>1</v>
      </c>
      <c r="K34" s="309"/>
    </row>
    <row r="35" spans="1:11" ht="15.75" customHeight="1">
      <c r="A35" s="416"/>
      <c r="B35" s="327">
        <f t="shared" ref="B35:G35" si="13">+B34/B7</f>
        <v>1.6630116959064328E-2</v>
      </c>
      <c r="C35" s="328">
        <f t="shared" si="13"/>
        <v>1.833944648216072E-2</v>
      </c>
      <c r="D35" s="329">
        <f t="shared" si="13"/>
        <v>1.4557217953902144E-2</v>
      </c>
      <c r="E35" s="330">
        <f t="shared" si="13"/>
        <v>1.7880920677192314E-2</v>
      </c>
      <c r="F35" s="328">
        <f t="shared" si="13"/>
        <v>2.0550330895158481E-2</v>
      </c>
      <c r="G35" s="328">
        <f t="shared" si="13"/>
        <v>1.4668901927912825E-2</v>
      </c>
      <c r="H35" s="331"/>
      <c r="I35" s="332"/>
      <c r="J35" s="332"/>
      <c r="K35" s="309"/>
    </row>
    <row r="36" spans="1:11" ht="15.75" customHeight="1">
      <c r="A36" s="415" t="s">
        <v>484</v>
      </c>
      <c r="B36" s="316">
        <f>SUM(C36:D36)</f>
        <v>66</v>
      </c>
      <c r="C36" s="317">
        <v>33</v>
      </c>
      <c r="D36" s="318">
        <v>33</v>
      </c>
      <c r="E36" s="319">
        <f>SUM(F36:G36)</f>
        <v>88</v>
      </c>
      <c r="F36" s="320">
        <v>50</v>
      </c>
      <c r="G36" s="320">
        <v>38</v>
      </c>
      <c r="H36" s="321">
        <f>SUM(I36:J36)</f>
        <v>-22</v>
      </c>
      <c r="I36" s="317">
        <f>+C36-F36</f>
        <v>-17</v>
      </c>
      <c r="J36" s="317">
        <f>+D36-G36</f>
        <v>-5</v>
      </c>
      <c r="K36" s="309"/>
    </row>
    <row r="37" spans="1:11" ht="15.75" customHeight="1">
      <c r="A37" s="416"/>
      <c r="B37" s="327">
        <f t="shared" ref="B37:G37" si="14">+B36/B7</f>
        <v>1.2061403508771929E-2</v>
      </c>
      <c r="C37" s="328">
        <f t="shared" si="14"/>
        <v>1.1003667889296432E-2</v>
      </c>
      <c r="D37" s="329">
        <f t="shared" si="14"/>
        <v>1.3344116457743631E-2</v>
      </c>
      <c r="E37" s="330">
        <f t="shared" si="14"/>
        <v>1.6739585314818336E-2</v>
      </c>
      <c r="F37" s="328">
        <f t="shared" si="14"/>
        <v>1.7415534656913968E-2</v>
      </c>
      <c r="G37" s="328">
        <f t="shared" si="14"/>
        <v>1.5926236378876781E-2</v>
      </c>
      <c r="H37" s="331"/>
      <c r="I37" s="332"/>
      <c r="J37" s="332"/>
      <c r="K37" s="309"/>
    </row>
    <row r="38" spans="1:11" ht="15.75" customHeight="1">
      <c r="A38" s="415" t="s">
        <v>485</v>
      </c>
      <c r="B38" s="316">
        <f>SUM(C38:D38)</f>
        <v>71</v>
      </c>
      <c r="C38" s="317">
        <v>33</v>
      </c>
      <c r="D38" s="318">
        <v>38</v>
      </c>
      <c r="E38" s="319">
        <f>SUM(F38:G38)</f>
        <v>72</v>
      </c>
      <c r="F38" s="320">
        <v>34</v>
      </c>
      <c r="G38" s="320">
        <v>38</v>
      </c>
      <c r="H38" s="321">
        <f>SUM(I38:J38)</f>
        <v>-1</v>
      </c>
      <c r="I38" s="317">
        <f>+C38-F38</f>
        <v>-1</v>
      </c>
      <c r="J38" s="317">
        <f>+D38-G38</f>
        <v>0</v>
      </c>
      <c r="K38" s="309"/>
    </row>
    <row r="39" spans="1:11" ht="15.75" customHeight="1">
      <c r="A39" s="416"/>
      <c r="B39" s="327">
        <f t="shared" ref="B39:G39" si="15">+B38/B7</f>
        <v>1.2975146198830409E-2</v>
      </c>
      <c r="C39" s="328">
        <f t="shared" si="15"/>
        <v>1.1003667889296432E-2</v>
      </c>
      <c r="D39" s="329">
        <f t="shared" si="15"/>
        <v>1.5365952284674484E-2</v>
      </c>
      <c r="E39" s="330">
        <f t="shared" si="15"/>
        <v>1.3696024348487731E-2</v>
      </c>
      <c r="F39" s="328">
        <f t="shared" si="15"/>
        <v>1.1842563566701497E-2</v>
      </c>
      <c r="G39" s="328">
        <f t="shared" si="15"/>
        <v>1.5926236378876781E-2</v>
      </c>
      <c r="H39" s="331"/>
      <c r="I39" s="332"/>
      <c r="J39" s="332"/>
      <c r="K39" s="309"/>
    </row>
    <row r="40" spans="1:11" ht="15.75" customHeight="1">
      <c r="A40" s="415" t="s">
        <v>486</v>
      </c>
      <c r="B40" s="316">
        <f>SUM(C40:D40)</f>
        <v>83</v>
      </c>
      <c r="C40" s="317">
        <v>33</v>
      </c>
      <c r="D40" s="318">
        <v>50</v>
      </c>
      <c r="E40" s="319">
        <f>SUM(F40:G40)</f>
        <v>99</v>
      </c>
      <c r="F40" s="320">
        <v>31</v>
      </c>
      <c r="G40" s="320">
        <v>68</v>
      </c>
      <c r="H40" s="321">
        <f>SUM(I40:J40)</f>
        <v>-16</v>
      </c>
      <c r="I40" s="317">
        <f>+C40-F40</f>
        <v>2</v>
      </c>
      <c r="J40" s="317">
        <f>+D40-G40</f>
        <v>-18</v>
      </c>
      <c r="K40" s="309"/>
    </row>
    <row r="41" spans="1:11" ht="15.75" customHeight="1">
      <c r="A41" s="416"/>
      <c r="B41" s="327">
        <f t="shared" ref="B41:G41" si="16">+B40/B7</f>
        <v>1.5168128654970759E-2</v>
      </c>
      <c r="C41" s="328">
        <f t="shared" si="16"/>
        <v>1.1003667889296432E-2</v>
      </c>
      <c r="D41" s="329">
        <f t="shared" si="16"/>
        <v>2.0218358269308533E-2</v>
      </c>
      <c r="E41" s="330">
        <f t="shared" si="16"/>
        <v>1.8832033479170628E-2</v>
      </c>
      <c r="F41" s="328">
        <f t="shared" si="16"/>
        <v>1.0797631487286659E-2</v>
      </c>
      <c r="G41" s="328">
        <f t="shared" si="16"/>
        <v>2.8499580888516344E-2</v>
      </c>
      <c r="H41" s="331"/>
      <c r="I41" s="332"/>
      <c r="J41" s="332"/>
      <c r="K41" s="309"/>
    </row>
    <row r="42" spans="1:11" ht="15.75" customHeight="1">
      <c r="A42" s="415" t="s">
        <v>487</v>
      </c>
      <c r="B42" s="316">
        <f>SUM(C42:D42)</f>
        <v>77</v>
      </c>
      <c r="C42" s="317">
        <v>20</v>
      </c>
      <c r="D42" s="318">
        <v>57</v>
      </c>
      <c r="E42" s="319">
        <f>SUM(F42:G42)</f>
        <v>67</v>
      </c>
      <c r="F42" s="320">
        <v>20</v>
      </c>
      <c r="G42" s="320">
        <v>47</v>
      </c>
      <c r="H42" s="321">
        <f>SUM(I42:J42)</f>
        <v>10</v>
      </c>
      <c r="I42" s="317">
        <f>+C42-F42</f>
        <v>0</v>
      </c>
      <c r="J42" s="317">
        <f>+D42-G42</f>
        <v>10</v>
      </c>
      <c r="K42" s="309"/>
    </row>
    <row r="43" spans="1:11" ht="15.75" customHeight="1">
      <c r="A43" s="416"/>
      <c r="B43" s="327">
        <f t="shared" ref="B43:G43" si="17">+B42/B7</f>
        <v>1.4071637426900584E-2</v>
      </c>
      <c r="C43" s="328">
        <f t="shared" si="17"/>
        <v>6.6688896298766256E-3</v>
      </c>
      <c r="D43" s="329">
        <f t="shared" si="17"/>
        <v>2.3048928427011728E-2</v>
      </c>
      <c r="E43" s="330">
        <f t="shared" si="17"/>
        <v>1.2744911546509415E-2</v>
      </c>
      <c r="F43" s="328">
        <f t="shared" si="17"/>
        <v>6.966213862765587E-3</v>
      </c>
      <c r="G43" s="328">
        <f t="shared" si="17"/>
        <v>1.9698239731768652E-2</v>
      </c>
      <c r="H43" s="331"/>
      <c r="I43" s="332"/>
      <c r="J43" s="332"/>
      <c r="K43" s="309"/>
    </row>
    <row r="44" spans="1:11" ht="15.75" customHeight="1">
      <c r="A44" s="415" t="s">
        <v>488</v>
      </c>
      <c r="B44" s="316">
        <f>SUM(C44:D44)</f>
        <v>33</v>
      </c>
      <c r="C44" s="317">
        <v>9</v>
      </c>
      <c r="D44" s="318">
        <v>24</v>
      </c>
      <c r="E44" s="319">
        <f>SUM(F44:G44)</f>
        <v>39</v>
      </c>
      <c r="F44" s="320">
        <v>11</v>
      </c>
      <c r="G44" s="320">
        <v>28</v>
      </c>
      <c r="H44" s="321">
        <f>SUM(I44:J44)</f>
        <v>-6</v>
      </c>
      <c r="I44" s="317">
        <f>+C44-F44</f>
        <v>-2</v>
      </c>
      <c r="J44" s="317">
        <f>+D44-G44</f>
        <v>-4</v>
      </c>
      <c r="K44" s="309"/>
    </row>
    <row r="45" spans="1:11" ht="15.75" customHeight="1">
      <c r="A45" s="416"/>
      <c r="B45" s="327">
        <f t="shared" ref="B45:G45" si="18">+B44/B7</f>
        <v>6.0307017543859646E-3</v>
      </c>
      <c r="C45" s="328">
        <f t="shared" si="18"/>
        <v>3.0010003334444814E-3</v>
      </c>
      <c r="D45" s="329">
        <f t="shared" si="18"/>
        <v>9.7048119692680953E-3</v>
      </c>
      <c r="E45" s="330">
        <f t="shared" si="18"/>
        <v>7.4186798554308538E-3</v>
      </c>
      <c r="F45" s="328">
        <f t="shared" si="18"/>
        <v>3.8314176245210726E-3</v>
      </c>
      <c r="G45" s="328">
        <f t="shared" si="18"/>
        <v>1.173512154233026E-2</v>
      </c>
      <c r="H45" s="331"/>
      <c r="I45" s="332"/>
      <c r="J45" s="332"/>
      <c r="K45" s="309"/>
    </row>
    <row r="46" spans="1:11" ht="15.75" customHeight="1">
      <c r="A46" s="417" t="s">
        <v>489</v>
      </c>
      <c r="B46" s="316">
        <f>SUM(C46:D46)</f>
        <v>7</v>
      </c>
      <c r="C46" s="317">
        <v>0</v>
      </c>
      <c r="D46" s="318">
        <v>7</v>
      </c>
      <c r="E46" s="319">
        <f>SUM(F46:G46)</f>
        <v>4</v>
      </c>
      <c r="F46" s="320">
        <v>2</v>
      </c>
      <c r="G46" s="320">
        <v>2</v>
      </c>
      <c r="H46" s="321">
        <f>SUM(I46:J46)</f>
        <v>3</v>
      </c>
      <c r="I46" s="317">
        <f>+C46-F46</f>
        <v>-2</v>
      </c>
      <c r="J46" s="317">
        <f>+D46-G46</f>
        <v>5</v>
      </c>
      <c r="K46" s="309"/>
    </row>
    <row r="47" spans="1:11" ht="15.75" customHeight="1" thickBot="1">
      <c r="A47" s="418"/>
      <c r="B47" s="335">
        <f t="shared" ref="B47:G47" si="19">+B46/B7</f>
        <v>1.2792397660818713E-3</v>
      </c>
      <c r="C47" s="336">
        <f t="shared" si="19"/>
        <v>0</v>
      </c>
      <c r="D47" s="337">
        <f t="shared" si="19"/>
        <v>2.8305701577031944E-3</v>
      </c>
      <c r="E47" s="338">
        <f t="shared" si="19"/>
        <v>7.6089024158265174E-4</v>
      </c>
      <c r="F47" s="339">
        <f t="shared" si="19"/>
        <v>6.9662138627655872E-4</v>
      </c>
      <c r="G47" s="340">
        <f t="shared" si="19"/>
        <v>8.3822296730930428E-4</v>
      </c>
      <c r="H47" s="341"/>
      <c r="I47" s="342"/>
      <c r="J47" s="342"/>
      <c r="K47" s="309"/>
    </row>
    <row r="48" spans="1:11" ht="15.75" customHeight="1">
      <c r="A48" s="304" t="s">
        <v>395</v>
      </c>
      <c r="B48" s="304"/>
      <c r="C48" s="304"/>
      <c r="D48" s="304"/>
      <c r="E48" s="323"/>
      <c r="F48" s="304"/>
      <c r="G48" s="304"/>
      <c r="H48" s="304"/>
      <c r="I48" s="304"/>
      <c r="J48" s="304"/>
      <c r="K48" s="309"/>
    </row>
    <row r="49" spans="1:10" ht="16" customHeight="1">
      <c r="A49" s="304" t="s">
        <v>396</v>
      </c>
      <c r="B49" s="304"/>
      <c r="C49" s="304"/>
      <c r="D49" s="304"/>
      <c r="E49" s="304"/>
      <c r="F49" s="304"/>
      <c r="G49" s="304"/>
      <c r="H49" s="304"/>
      <c r="I49" s="304"/>
      <c r="J49" s="304"/>
    </row>
  </sheetData>
  <mergeCells count="26">
    <mergeCell ref="A1:J1"/>
    <mergeCell ref="A4:J4"/>
    <mergeCell ref="A5:A6"/>
    <mergeCell ref="B5:D5"/>
    <mergeCell ref="E5:G5"/>
    <mergeCell ref="H5:J5"/>
    <mergeCell ref="A30:A31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44:A45"/>
    <mergeCell ref="A46:A47"/>
    <mergeCell ref="A32:A33"/>
    <mergeCell ref="A34:A35"/>
    <mergeCell ref="A36:A37"/>
    <mergeCell ref="A38:A39"/>
    <mergeCell ref="A40:A41"/>
    <mergeCell ref="A42:A43"/>
  </mergeCells>
  <phoneticPr fontId="4"/>
  <printOptions horizontalCentered="1"/>
  <pageMargins left="0.70866141732283472" right="0.70866141732283472" top="0.94488188976377963" bottom="0.47244094488188981" header="0.31496062992125984" footer="0.31496062992125984"/>
  <pageSetup paperSize="9" firstPageNumber="26" orientation="portrait" useFirstPageNumber="1" r:id="rId1"/>
  <headerFooter>
    <oddHeader>&amp;L〔２〕人　　口</oddHeader>
    <oddFooter xml:space="preserve">&amp;C&amp;P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40"/>
  <sheetViews>
    <sheetView view="pageBreakPreview" zoomScaleNormal="115" zoomScaleSheetLayoutView="100" workbookViewId="0">
      <selection activeCell="I24" sqref="I24"/>
    </sheetView>
  </sheetViews>
  <sheetFormatPr defaultColWidth="9" defaultRowHeight="13"/>
  <cols>
    <col min="1" max="1" width="9.453125" style="345" customWidth="1"/>
    <col min="2" max="2" width="19.453125" style="369" customWidth="1"/>
    <col min="3" max="5" width="11.26953125" style="168" customWidth="1"/>
    <col min="6" max="6" width="11.6328125" style="168" customWidth="1"/>
    <col min="7" max="7" width="12" style="363" customWidth="1"/>
    <col min="8" max="8" width="1.453125" style="343" customWidth="1"/>
    <col min="9" max="16384" width="9" style="344"/>
  </cols>
  <sheetData>
    <row r="1" spans="1:18" ht="19">
      <c r="A1" s="431" t="s">
        <v>439</v>
      </c>
      <c r="B1" s="431"/>
      <c r="C1" s="431"/>
      <c r="D1" s="431"/>
      <c r="E1" s="431"/>
      <c r="F1" s="431"/>
      <c r="G1" s="431"/>
    </row>
    <row r="2" spans="1:18" ht="6.75" customHeight="1">
      <c r="B2" s="346"/>
      <c r="C2" s="346"/>
      <c r="D2" s="346"/>
      <c r="E2" s="346"/>
      <c r="F2" s="346"/>
      <c r="G2" s="346"/>
    </row>
    <row r="3" spans="1:18" ht="13.5" thickBot="1">
      <c r="A3" s="347"/>
      <c r="B3" s="432" t="s">
        <v>464</v>
      </c>
      <c r="C3" s="432"/>
      <c r="D3" s="432"/>
      <c r="E3" s="432"/>
      <c r="F3" s="432"/>
      <c r="G3" s="432"/>
    </row>
    <row r="4" spans="1:18" s="351" customFormat="1" ht="25.5" customHeight="1">
      <c r="A4" s="429" t="s">
        <v>150</v>
      </c>
      <c r="B4" s="430"/>
      <c r="C4" s="348" t="s">
        <v>372</v>
      </c>
      <c r="D4" s="348" t="s">
        <v>380</v>
      </c>
      <c r="E4" s="348" t="s">
        <v>384</v>
      </c>
      <c r="F4" s="348" t="s">
        <v>386</v>
      </c>
      <c r="G4" s="349" t="s">
        <v>440</v>
      </c>
      <c r="H4" s="350"/>
    </row>
    <row r="5" spans="1:18" s="351" customFormat="1" ht="25.5" customHeight="1">
      <c r="A5" s="434" t="s">
        <v>149</v>
      </c>
      <c r="B5" s="435"/>
      <c r="C5" s="352">
        <v>3283</v>
      </c>
      <c r="D5" s="352">
        <v>3353</v>
      </c>
      <c r="E5" s="352">
        <v>3450</v>
      </c>
      <c r="F5" s="352">
        <v>3697</v>
      </c>
      <c r="G5" s="353">
        <f>SUM(G6:G16)</f>
        <v>4053</v>
      </c>
      <c r="H5" s="350"/>
      <c r="N5" s="354"/>
      <c r="O5" s="354"/>
      <c r="P5" s="354"/>
      <c r="Q5" s="354"/>
      <c r="R5" s="354"/>
    </row>
    <row r="6" spans="1:18" s="51" customFormat="1" ht="16.5" customHeight="1">
      <c r="A6" s="436" t="s">
        <v>138</v>
      </c>
      <c r="B6" s="234" t="s">
        <v>142</v>
      </c>
      <c r="C6" s="355">
        <v>829</v>
      </c>
      <c r="D6" s="355">
        <v>807</v>
      </c>
      <c r="E6" s="355">
        <v>796</v>
      </c>
      <c r="F6" s="355">
        <v>781</v>
      </c>
      <c r="G6" s="356">
        <v>746</v>
      </c>
      <c r="H6" s="357"/>
      <c r="N6" s="354"/>
      <c r="O6" s="354"/>
      <c r="P6" s="354"/>
      <c r="Q6" s="354"/>
      <c r="R6" s="354"/>
    </row>
    <row r="7" spans="1:18" s="51" customFormat="1" ht="16.5" customHeight="1">
      <c r="A7" s="436"/>
      <c r="B7" s="234" t="s">
        <v>143</v>
      </c>
      <c r="C7" s="355">
        <v>1428</v>
      </c>
      <c r="D7" s="355">
        <v>1429</v>
      </c>
      <c r="E7" s="355">
        <v>1411</v>
      </c>
      <c r="F7" s="355">
        <v>1449</v>
      </c>
      <c r="G7" s="356">
        <v>1499</v>
      </c>
      <c r="H7" s="357"/>
      <c r="N7" s="354"/>
      <c r="O7" s="354"/>
      <c r="P7" s="354"/>
      <c r="Q7" s="354"/>
      <c r="R7" s="354"/>
    </row>
    <row r="8" spans="1:18" s="51" customFormat="1" ht="16.5" customHeight="1">
      <c r="A8" s="436"/>
      <c r="B8" s="234" t="s">
        <v>156</v>
      </c>
      <c r="C8" s="355">
        <v>594</v>
      </c>
      <c r="D8" s="355">
        <v>621</v>
      </c>
      <c r="E8" s="355">
        <v>671</v>
      </c>
      <c r="F8" s="355">
        <v>781</v>
      </c>
      <c r="G8" s="356">
        <v>875</v>
      </c>
      <c r="H8" s="357"/>
      <c r="N8" s="354"/>
      <c r="O8" s="354"/>
      <c r="P8" s="354"/>
      <c r="Q8" s="354"/>
      <c r="R8" s="354"/>
    </row>
    <row r="9" spans="1:18" s="51" customFormat="1" ht="16.5" customHeight="1">
      <c r="A9" s="436"/>
      <c r="B9" s="234" t="s">
        <v>144</v>
      </c>
      <c r="C9" s="355">
        <v>348</v>
      </c>
      <c r="D9" s="355">
        <v>405</v>
      </c>
      <c r="E9" s="355">
        <v>489</v>
      </c>
      <c r="F9" s="355">
        <v>586</v>
      </c>
      <c r="G9" s="356">
        <v>828</v>
      </c>
      <c r="H9" s="357"/>
      <c r="N9" s="354"/>
      <c r="O9" s="354"/>
      <c r="P9" s="354"/>
      <c r="Q9" s="354"/>
      <c r="R9" s="354"/>
    </row>
    <row r="10" spans="1:18" s="51" customFormat="1" ht="16.5" customHeight="1">
      <c r="A10" s="427" t="s">
        <v>139</v>
      </c>
      <c r="B10" s="428"/>
      <c r="C10" s="355">
        <v>6</v>
      </c>
      <c r="D10" s="355">
        <v>6</v>
      </c>
      <c r="E10" s="355">
        <v>8</v>
      </c>
      <c r="F10" s="355">
        <v>7</v>
      </c>
      <c r="G10" s="356">
        <v>7</v>
      </c>
      <c r="H10" s="357"/>
      <c r="N10" s="354"/>
      <c r="O10" s="354"/>
      <c r="P10" s="354"/>
      <c r="Q10" s="354"/>
      <c r="R10" s="354"/>
    </row>
    <row r="11" spans="1:18" s="51" customFormat="1" ht="16.5" customHeight="1">
      <c r="A11" s="427" t="s">
        <v>145</v>
      </c>
      <c r="B11" s="428"/>
      <c r="C11" s="355">
        <v>18</v>
      </c>
      <c r="D11" s="355">
        <v>19</v>
      </c>
      <c r="E11" s="355">
        <v>19</v>
      </c>
      <c r="F11" s="355">
        <v>26</v>
      </c>
      <c r="G11" s="356">
        <v>28</v>
      </c>
      <c r="H11" s="357"/>
      <c r="N11" s="354"/>
      <c r="O11" s="354"/>
      <c r="P11" s="354"/>
      <c r="Q11" s="354"/>
      <c r="R11" s="354"/>
    </row>
    <row r="12" spans="1:18" s="51" customFormat="1" ht="16.5" customHeight="1">
      <c r="A12" s="427" t="s">
        <v>140</v>
      </c>
      <c r="B12" s="428"/>
      <c r="C12" s="355">
        <v>26</v>
      </c>
      <c r="D12" s="355">
        <v>34</v>
      </c>
      <c r="E12" s="355">
        <v>28</v>
      </c>
      <c r="F12" s="355">
        <v>30</v>
      </c>
      <c r="G12" s="356">
        <v>28</v>
      </c>
      <c r="H12" s="357"/>
      <c r="N12" s="354"/>
      <c r="O12" s="354"/>
      <c r="P12" s="354"/>
      <c r="Q12" s="354"/>
      <c r="R12" s="354"/>
    </row>
    <row r="13" spans="1:18" s="51" customFormat="1" ht="16.5" customHeight="1">
      <c r="A13" s="427" t="s">
        <v>146</v>
      </c>
      <c r="B13" s="428"/>
      <c r="C13" s="355">
        <v>18</v>
      </c>
      <c r="D13" s="355">
        <v>17</v>
      </c>
      <c r="E13" s="355">
        <v>17</v>
      </c>
      <c r="F13" s="355">
        <v>22</v>
      </c>
      <c r="G13" s="356">
        <v>28</v>
      </c>
      <c r="H13" s="357"/>
      <c r="N13" s="354"/>
      <c r="O13" s="354"/>
      <c r="P13" s="354"/>
      <c r="Q13" s="354"/>
      <c r="R13" s="354"/>
    </row>
    <row r="14" spans="1:18" s="51" customFormat="1" ht="16.5" customHeight="1">
      <c r="A14" s="427" t="s">
        <v>147</v>
      </c>
      <c r="B14" s="428"/>
      <c r="C14" s="355">
        <v>7</v>
      </c>
      <c r="D14" s="355">
        <v>6</v>
      </c>
      <c r="E14" s="355">
        <v>5</v>
      </c>
      <c r="F14" s="355">
        <v>7</v>
      </c>
      <c r="G14" s="356">
        <v>10</v>
      </c>
      <c r="H14" s="357"/>
      <c r="N14" s="354"/>
      <c r="O14" s="354"/>
      <c r="P14" s="354"/>
      <c r="Q14" s="354"/>
      <c r="R14" s="354"/>
    </row>
    <row r="15" spans="1:18" s="51" customFormat="1" ht="16.5" customHeight="1">
      <c r="A15" s="427" t="s">
        <v>141</v>
      </c>
      <c r="B15" s="428"/>
      <c r="C15" s="355">
        <v>5</v>
      </c>
      <c r="D15" s="355">
        <v>5</v>
      </c>
      <c r="E15" s="355">
        <v>4</v>
      </c>
      <c r="F15" s="355">
        <v>6</v>
      </c>
      <c r="G15" s="356">
        <v>2</v>
      </c>
      <c r="H15" s="357"/>
      <c r="N15" s="354"/>
      <c r="O15" s="354"/>
      <c r="P15" s="354"/>
      <c r="Q15" s="354"/>
      <c r="R15" s="354"/>
    </row>
    <row r="16" spans="1:18" s="51" customFormat="1" ht="16.5" customHeight="1">
      <c r="A16" s="427" t="s">
        <v>148</v>
      </c>
      <c r="B16" s="428"/>
      <c r="C16" s="355">
        <v>4</v>
      </c>
      <c r="D16" s="355">
        <v>4</v>
      </c>
      <c r="E16" s="355">
        <v>2</v>
      </c>
      <c r="F16" s="355">
        <v>2</v>
      </c>
      <c r="G16" s="356">
        <v>2</v>
      </c>
      <c r="H16" s="357"/>
      <c r="N16" s="354"/>
      <c r="O16" s="354"/>
      <c r="P16" s="354"/>
      <c r="Q16" s="354"/>
      <c r="R16" s="354"/>
    </row>
    <row r="17" spans="1:10" s="51" customFormat="1" ht="6.75" customHeight="1" thickBot="1">
      <c r="A17" s="347"/>
      <c r="B17" s="358"/>
      <c r="C17" s="359"/>
      <c r="D17" s="359"/>
      <c r="E17" s="359"/>
      <c r="F17" s="359"/>
      <c r="G17" s="360"/>
      <c r="H17" s="357"/>
    </row>
    <row r="18" spans="1:10">
      <c r="B18" s="9"/>
      <c r="G18" s="361"/>
    </row>
    <row r="19" spans="1:10">
      <c r="B19" s="362" t="s">
        <v>369</v>
      </c>
      <c r="G19" s="361"/>
    </row>
    <row r="20" spans="1:10">
      <c r="B20" s="9" t="s">
        <v>370</v>
      </c>
      <c r="G20" s="361"/>
    </row>
    <row r="21" spans="1:10">
      <c r="B21" s="9"/>
      <c r="G21" s="361"/>
    </row>
    <row r="22" spans="1:10" s="363" customFormat="1">
      <c r="A22" s="345" t="s">
        <v>154</v>
      </c>
      <c r="B22" s="438" t="s">
        <v>155</v>
      </c>
      <c r="C22" s="438"/>
      <c r="D22" s="438"/>
      <c r="E22" s="438"/>
      <c r="F22" s="438"/>
      <c r="G22" s="438"/>
      <c r="H22" s="343"/>
    </row>
    <row r="23" spans="1:10" ht="47.25" customHeight="1">
      <c r="A23" s="364" t="s">
        <v>151</v>
      </c>
      <c r="B23" s="433" t="s">
        <v>232</v>
      </c>
      <c r="C23" s="433"/>
      <c r="D23" s="433"/>
      <c r="E23" s="433"/>
      <c r="F23" s="433"/>
      <c r="G23" s="433"/>
    </row>
    <row r="24" spans="1:10" ht="38.25" customHeight="1">
      <c r="A24" s="364" t="s">
        <v>139</v>
      </c>
      <c r="B24" s="433" t="s">
        <v>152</v>
      </c>
      <c r="C24" s="433"/>
      <c r="D24" s="433"/>
      <c r="E24" s="433"/>
      <c r="F24" s="433"/>
      <c r="G24" s="433"/>
    </row>
    <row r="25" spans="1:10" ht="27" customHeight="1">
      <c r="A25" s="364" t="s">
        <v>145</v>
      </c>
      <c r="B25" s="437" t="s">
        <v>153</v>
      </c>
      <c r="C25" s="437"/>
      <c r="D25" s="437"/>
      <c r="E25" s="437"/>
      <c r="F25" s="437"/>
      <c r="G25" s="437"/>
    </row>
    <row r="26" spans="1:10" ht="72" customHeight="1">
      <c r="A26" s="364" t="s">
        <v>140</v>
      </c>
      <c r="B26" s="433" t="s">
        <v>229</v>
      </c>
      <c r="C26" s="433"/>
      <c r="D26" s="433"/>
      <c r="E26" s="433"/>
      <c r="F26" s="433"/>
      <c r="G26" s="433"/>
    </row>
    <row r="27" spans="1:10" ht="94.5" customHeight="1">
      <c r="A27" s="364" t="s">
        <v>146</v>
      </c>
      <c r="B27" s="433" t="s">
        <v>368</v>
      </c>
      <c r="C27" s="433"/>
      <c r="D27" s="433"/>
      <c r="E27" s="433"/>
      <c r="F27" s="433"/>
      <c r="G27" s="433"/>
      <c r="J27" s="343"/>
    </row>
    <row r="28" spans="1:10" ht="38.25" customHeight="1">
      <c r="A28" s="364" t="s">
        <v>147</v>
      </c>
      <c r="B28" s="433" t="s">
        <v>233</v>
      </c>
      <c r="C28" s="433"/>
      <c r="D28" s="433"/>
      <c r="E28" s="433"/>
      <c r="F28" s="433"/>
      <c r="G28" s="433"/>
    </row>
    <row r="29" spans="1:10" ht="94.5" customHeight="1">
      <c r="A29" s="364" t="s">
        <v>141</v>
      </c>
      <c r="B29" s="433" t="s">
        <v>367</v>
      </c>
      <c r="C29" s="433"/>
      <c r="D29" s="433"/>
      <c r="E29" s="433"/>
      <c r="F29" s="433"/>
      <c r="G29" s="433"/>
    </row>
    <row r="30" spans="1:10">
      <c r="A30" s="364" t="s">
        <v>373</v>
      </c>
      <c r="B30" s="365" t="s">
        <v>374</v>
      </c>
      <c r="C30" s="365"/>
      <c r="D30" s="365"/>
      <c r="E30" s="365"/>
      <c r="F30" s="365"/>
      <c r="G30" s="365"/>
    </row>
    <row r="31" spans="1:10" s="51" customFormat="1" ht="12">
      <c r="A31" s="366"/>
      <c r="B31" s="367" t="s">
        <v>490</v>
      </c>
      <c r="C31" s="207"/>
      <c r="D31" s="207"/>
      <c r="E31" s="207"/>
      <c r="F31" s="207"/>
      <c r="G31" s="368"/>
      <c r="H31" s="362"/>
    </row>
    <row r="40" spans="11:11">
      <c r="K40" s="51"/>
    </row>
  </sheetData>
  <mergeCells count="20">
    <mergeCell ref="B29:G29"/>
    <mergeCell ref="B28:G28"/>
    <mergeCell ref="B27:G27"/>
    <mergeCell ref="A5:B5"/>
    <mergeCell ref="A6:A9"/>
    <mergeCell ref="B26:G26"/>
    <mergeCell ref="B23:G23"/>
    <mergeCell ref="B24:G24"/>
    <mergeCell ref="B25:G25"/>
    <mergeCell ref="B22:G22"/>
    <mergeCell ref="A16:B16"/>
    <mergeCell ref="A15:B15"/>
    <mergeCell ref="A14:B14"/>
    <mergeCell ref="A13:B13"/>
    <mergeCell ref="A12:B12"/>
    <mergeCell ref="A11:B11"/>
    <mergeCell ref="A10:B10"/>
    <mergeCell ref="A4:B4"/>
    <mergeCell ref="A1:G1"/>
    <mergeCell ref="B3:G3"/>
  </mergeCells>
  <phoneticPr fontId="4"/>
  <pageMargins left="0.70866141732283472" right="0.70866141732283472" top="0.74803149606299213" bottom="0.74803149606299213" header="0.31496062992125984" footer="0.31496062992125984"/>
  <pageSetup paperSize="9" scale="99" firstPageNumber="27" orientation="portrait" useFirstPageNumber="1" r:id="rId1"/>
  <headerFooter>
    <oddHeader>&amp;R〔２〕人　　口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2-1</vt:lpstr>
      <vt:lpstr>2-2</vt:lpstr>
      <vt:lpstr>2-3</vt:lpstr>
      <vt:lpstr>2-4</vt:lpstr>
      <vt:lpstr>2-5</vt:lpstr>
      <vt:lpstr>2-6</vt:lpstr>
      <vt:lpstr>2-7</vt:lpstr>
      <vt:lpstr>'2-3'!Print_Area</vt:lpstr>
      <vt:lpstr>'2-4'!Print_Area</vt:lpstr>
      <vt:lpstr>'2-6'!Print_Area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2026-01-19T06:19:43Z</dcterms:modified>
</cp:coreProperties>
</file>