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管財統計課\吉田\【02】統計書\HP\"/>
    </mc:Choice>
  </mc:AlternateContent>
  <bookViews>
    <workbookView xWindow="0" yWindow="0" windowWidth="28830" windowHeight="12525" activeTab="11"/>
  </bookViews>
  <sheets>
    <sheet name="1-1" sheetId="14" r:id="rId1"/>
    <sheet name="1-2" sheetId="3" r:id="rId2"/>
    <sheet name="1-3" sheetId="4" r:id="rId3"/>
    <sheet name="1-4" sheetId="5" r:id="rId4"/>
    <sheet name="1-5" sheetId="6" r:id="rId5"/>
    <sheet name="1-6" sheetId="7" r:id="rId6"/>
    <sheet name="2-1" sheetId="8" r:id="rId7"/>
    <sheet name="2-2" sheetId="9" r:id="rId8"/>
    <sheet name="2-3" sheetId="10" r:id="rId9"/>
    <sheet name="2-4" sheetId="11" r:id="rId10"/>
    <sheet name="2-5" sheetId="12" r:id="rId11"/>
    <sheet name="2-6" sheetId="13" r:id="rId12"/>
  </sheets>
  <definedNames>
    <definedName name="_xlnm._FilterDatabase" localSheetId="11" hidden="1">'2-6'!$A$4:$H$15</definedName>
    <definedName name="_xlnm.Print_Area" localSheetId="8">'2-3'!$A$1:$T$32</definedName>
    <definedName name="_xlnm.Print_Area" localSheetId="9">'2-4'!$A$1:$R$42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D179" i="12"/>
  <c r="D177" i="12"/>
  <c r="D175" i="12"/>
  <c r="D173" i="12"/>
  <c r="D171" i="12"/>
  <c r="D169" i="12"/>
  <c r="D167" i="12"/>
  <c r="D165" i="12"/>
  <c r="D163" i="12"/>
  <c r="D161" i="12"/>
  <c r="D159" i="12"/>
  <c r="D157" i="12"/>
  <c r="D155" i="12"/>
  <c r="D153" i="12"/>
  <c r="D151" i="12"/>
  <c r="D149" i="12"/>
  <c r="D147" i="12"/>
  <c r="D145" i="12"/>
  <c r="D143" i="12"/>
  <c r="D141" i="12"/>
  <c r="D139" i="12"/>
  <c r="D137" i="12"/>
  <c r="D135" i="12"/>
  <c r="D133" i="12"/>
  <c r="D131" i="12"/>
  <c r="D129" i="12"/>
  <c r="D127" i="12"/>
  <c r="D125" i="12"/>
  <c r="D123" i="12"/>
  <c r="D121" i="12"/>
  <c r="D119" i="12"/>
  <c r="D117" i="12"/>
  <c r="D115" i="12"/>
  <c r="D113" i="12"/>
  <c r="D111" i="12"/>
  <c r="D109" i="12"/>
  <c r="D107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65" i="12"/>
  <c r="D63" i="12"/>
  <c r="D61" i="12"/>
  <c r="D59" i="12"/>
  <c r="D57" i="12"/>
  <c r="D55" i="12"/>
  <c r="D53" i="12"/>
  <c r="D51" i="12"/>
  <c r="D49" i="12"/>
  <c r="D47" i="12"/>
  <c r="D45" i="12"/>
  <c r="D43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D13" i="12"/>
  <c r="D11" i="12"/>
  <c r="D9" i="12"/>
  <c r="D7" i="12" s="1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N35" i="11"/>
  <c r="M35" i="11"/>
  <c r="L35" i="11" s="1"/>
  <c r="I35" i="11"/>
  <c r="G35" i="11" s="1"/>
  <c r="H35" i="11"/>
  <c r="E35" i="11"/>
  <c r="D35" i="11"/>
  <c r="C35" i="11" s="1"/>
  <c r="N29" i="11"/>
  <c r="L29" i="11" s="1"/>
  <c r="M29" i="11"/>
  <c r="I29" i="11"/>
  <c r="H29" i="11"/>
  <c r="G29" i="11" s="1"/>
  <c r="E29" i="11"/>
  <c r="D29" i="11"/>
  <c r="C29" i="11" s="1"/>
  <c r="N23" i="11"/>
  <c r="M23" i="11"/>
  <c r="I23" i="11"/>
  <c r="H23" i="11"/>
  <c r="G23" i="11"/>
  <c r="E23" i="11"/>
  <c r="D23" i="11"/>
  <c r="R17" i="11"/>
  <c r="Q17" i="11"/>
  <c r="P17" i="11" s="1"/>
  <c r="N17" i="11"/>
  <c r="M17" i="11"/>
  <c r="L17" i="11"/>
  <c r="I17" i="11"/>
  <c r="H17" i="11"/>
  <c r="G17" i="11" s="1"/>
  <c r="E17" i="11"/>
  <c r="D17" i="11"/>
  <c r="R11" i="11"/>
  <c r="Q11" i="11"/>
  <c r="N11" i="11"/>
  <c r="M11" i="11"/>
  <c r="L11" i="11" s="1"/>
  <c r="I11" i="11"/>
  <c r="H11" i="11"/>
  <c r="G11" i="11"/>
  <c r="E11" i="11"/>
  <c r="C11" i="11" s="1"/>
  <c r="D11" i="11"/>
  <c r="R5" i="11"/>
  <c r="Q5" i="11"/>
  <c r="P5" i="11" s="1"/>
  <c r="N5" i="11"/>
  <c r="M5" i="11"/>
  <c r="L5" i="11"/>
  <c r="I5" i="11"/>
  <c r="H5" i="11"/>
  <c r="G5" i="11" s="1"/>
  <c r="E5" i="11"/>
  <c r="R36" i="11" s="1"/>
  <c r="D5" i="11"/>
  <c r="Q27" i="11" s="1"/>
  <c r="L28" i="10"/>
  <c r="I28" i="10"/>
  <c r="O28" i="10" s="1"/>
  <c r="E28" i="10"/>
  <c r="B28" i="10"/>
  <c r="H28" i="10" s="1"/>
  <c r="L27" i="10"/>
  <c r="I27" i="10"/>
  <c r="O27" i="10" s="1"/>
  <c r="E27" i="10"/>
  <c r="H27" i="10" s="1"/>
  <c r="B27" i="10"/>
  <c r="L26" i="10"/>
  <c r="I26" i="10"/>
  <c r="O26" i="10" s="1"/>
  <c r="E26" i="10"/>
  <c r="B26" i="10"/>
  <c r="L25" i="10"/>
  <c r="I25" i="10"/>
  <c r="E25" i="10"/>
  <c r="B25" i="10"/>
  <c r="H25" i="10" s="1"/>
  <c r="L24" i="10"/>
  <c r="I24" i="10"/>
  <c r="O24" i="10" s="1"/>
  <c r="E24" i="10"/>
  <c r="B24" i="10"/>
  <c r="H24" i="10" s="1"/>
  <c r="L23" i="10"/>
  <c r="I23" i="10"/>
  <c r="O23" i="10" s="1"/>
  <c r="E23" i="10"/>
  <c r="B23" i="10"/>
  <c r="H23" i="10" s="1"/>
  <c r="O22" i="10"/>
  <c r="L22" i="10"/>
  <c r="I22" i="10"/>
  <c r="E22" i="10"/>
  <c r="B22" i="10"/>
  <c r="L21" i="10"/>
  <c r="I21" i="10"/>
  <c r="E21" i="10"/>
  <c r="B21" i="10"/>
  <c r="H21" i="10" s="1"/>
  <c r="L20" i="10"/>
  <c r="I20" i="10"/>
  <c r="O20" i="10" s="1"/>
  <c r="E20" i="10"/>
  <c r="B20" i="10"/>
  <c r="H20" i="10" s="1"/>
  <c r="L19" i="10"/>
  <c r="I19" i="10"/>
  <c r="O19" i="10" s="1"/>
  <c r="E19" i="10"/>
  <c r="H19" i="10" s="1"/>
  <c r="B19" i="10"/>
  <c r="L18" i="10"/>
  <c r="I18" i="10"/>
  <c r="O18" i="10" s="1"/>
  <c r="E18" i="10"/>
  <c r="B18" i="10"/>
  <c r="L17" i="10"/>
  <c r="I17" i="10"/>
  <c r="E17" i="10"/>
  <c r="B17" i="10"/>
  <c r="H17" i="10" s="1"/>
  <c r="S15" i="10"/>
  <c r="R15" i="10"/>
  <c r="Q15" i="10"/>
  <c r="N15" i="10"/>
  <c r="M15" i="10"/>
  <c r="L15" i="10"/>
  <c r="K15" i="10"/>
  <c r="J15" i="10"/>
  <c r="I15" i="10"/>
  <c r="G15" i="10"/>
  <c r="E15" i="10" s="1"/>
  <c r="F15" i="10"/>
  <c r="D15" i="10"/>
  <c r="C15" i="10"/>
  <c r="K26" i="9"/>
  <c r="G26" i="9"/>
  <c r="E26" i="9" s="1"/>
  <c r="D26" i="9"/>
  <c r="K25" i="9"/>
  <c r="G25" i="9"/>
  <c r="E25" i="9" s="1"/>
  <c r="D25" i="9"/>
  <c r="K24" i="9"/>
  <c r="G24" i="9"/>
  <c r="E24" i="9" s="1"/>
  <c r="D24" i="9"/>
  <c r="K23" i="9"/>
  <c r="G23" i="9"/>
  <c r="E23" i="9" s="1"/>
  <c r="D23" i="9"/>
  <c r="K22" i="9"/>
  <c r="G22" i="9"/>
  <c r="E22" i="9" s="1"/>
  <c r="D22" i="9"/>
  <c r="K21" i="9"/>
  <c r="G21" i="9"/>
  <c r="E21" i="9" s="1"/>
  <c r="D21" i="9"/>
  <c r="K20" i="9"/>
  <c r="G20" i="9"/>
  <c r="E20" i="9" s="1"/>
  <c r="D20" i="9"/>
  <c r="K19" i="9"/>
  <c r="G19" i="9"/>
  <c r="E19" i="9" s="1"/>
  <c r="D19" i="9"/>
  <c r="K18" i="9"/>
  <c r="G18" i="9"/>
  <c r="E18" i="9" s="1"/>
  <c r="D18" i="9"/>
  <c r="K17" i="9"/>
  <c r="G17" i="9"/>
  <c r="E17" i="9" s="1"/>
  <c r="D17" i="9"/>
  <c r="K16" i="9"/>
  <c r="G16" i="9"/>
  <c r="E16" i="9" s="1"/>
  <c r="D16" i="9"/>
  <c r="K15" i="9"/>
  <c r="K13" i="9" s="1"/>
  <c r="G15" i="9"/>
  <c r="E15" i="9" s="1"/>
  <c r="E13" i="9" s="1"/>
  <c r="D15" i="9"/>
  <c r="D13" i="9" s="1"/>
  <c r="N13" i="9"/>
  <c r="M13" i="9"/>
  <c r="L13" i="9"/>
  <c r="J13" i="9"/>
  <c r="I13" i="9"/>
  <c r="H13" i="9"/>
  <c r="F13" i="9"/>
  <c r="C13" i="9"/>
  <c r="B13" i="9"/>
  <c r="I43" i="8"/>
  <c r="H43" i="8"/>
  <c r="I42" i="8"/>
  <c r="H42" i="8"/>
  <c r="I41" i="8"/>
  <c r="H41" i="8"/>
  <c r="I40" i="8"/>
  <c r="H40" i="8"/>
  <c r="S39" i="8"/>
  <c r="R39" i="8"/>
  <c r="I39" i="8"/>
  <c r="H39" i="8"/>
  <c r="S38" i="8"/>
  <c r="R38" i="8"/>
  <c r="I38" i="8"/>
  <c r="H38" i="8"/>
  <c r="S37" i="8"/>
  <c r="R37" i="8"/>
  <c r="I37" i="8"/>
  <c r="H37" i="8"/>
  <c r="S36" i="8"/>
  <c r="R36" i="8"/>
  <c r="I36" i="8"/>
  <c r="H36" i="8"/>
  <c r="S35" i="8"/>
  <c r="R35" i="8"/>
  <c r="I35" i="8"/>
  <c r="H35" i="8"/>
  <c r="S34" i="8"/>
  <c r="R34" i="8"/>
  <c r="I34" i="8"/>
  <c r="H34" i="8"/>
  <c r="S33" i="8"/>
  <c r="R33" i="8"/>
  <c r="I33" i="8"/>
  <c r="H33" i="8"/>
  <c r="S32" i="8"/>
  <c r="R32" i="8"/>
  <c r="I32" i="8"/>
  <c r="H32" i="8"/>
  <c r="S31" i="8"/>
  <c r="R31" i="8"/>
  <c r="I31" i="8"/>
  <c r="H31" i="8"/>
  <c r="S30" i="8"/>
  <c r="R30" i="8"/>
  <c r="I30" i="8"/>
  <c r="H30" i="8"/>
  <c r="S29" i="8"/>
  <c r="R29" i="8"/>
  <c r="I29" i="8"/>
  <c r="H29" i="8"/>
  <c r="S28" i="8"/>
  <c r="R28" i="8"/>
  <c r="I28" i="8"/>
  <c r="H28" i="8"/>
  <c r="S27" i="8"/>
  <c r="R27" i="8"/>
  <c r="I27" i="8"/>
  <c r="H27" i="8"/>
  <c r="S26" i="8"/>
  <c r="R26" i="8"/>
  <c r="I26" i="8"/>
  <c r="H26" i="8"/>
  <c r="S25" i="8"/>
  <c r="R25" i="8"/>
  <c r="I25" i="8"/>
  <c r="H25" i="8"/>
  <c r="S24" i="8"/>
  <c r="R24" i="8"/>
  <c r="I24" i="8"/>
  <c r="H24" i="8"/>
  <c r="S23" i="8"/>
  <c r="R23" i="8"/>
  <c r="I23" i="8"/>
  <c r="H23" i="8"/>
  <c r="S22" i="8"/>
  <c r="R22" i="8"/>
  <c r="I22" i="8"/>
  <c r="H22" i="8"/>
  <c r="S21" i="8"/>
  <c r="R21" i="8"/>
  <c r="I21" i="8"/>
  <c r="H21" i="8"/>
  <c r="S20" i="8"/>
  <c r="R20" i="8"/>
  <c r="I20" i="8"/>
  <c r="H20" i="8"/>
  <c r="S19" i="8"/>
  <c r="R19" i="8"/>
  <c r="I19" i="8"/>
  <c r="H19" i="8"/>
  <c r="S18" i="8"/>
  <c r="R18" i="8"/>
  <c r="I18" i="8"/>
  <c r="H18" i="8"/>
  <c r="S17" i="8"/>
  <c r="R17" i="8"/>
  <c r="I17" i="8"/>
  <c r="H17" i="8"/>
  <c r="S16" i="8"/>
  <c r="R16" i="8"/>
  <c r="I16" i="8"/>
  <c r="H16" i="8"/>
  <c r="S15" i="8"/>
  <c r="R15" i="8"/>
  <c r="I15" i="8"/>
  <c r="H15" i="8"/>
  <c r="S14" i="8"/>
  <c r="R14" i="8"/>
  <c r="I14" i="8"/>
  <c r="H14" i="8"/>
  <c r="S13" i="8"/>
  <c r="R13" i="8"/>
  <c r="I13" i="8"/>
  <c r="H13" i="8"/>
  <c r="S12" i="8"/>
  <c r="R12" i="8"/>
  <c r="I12" i="8"/>
  <c r="H12" i="8"/>
  <c r="S11" i="8"/>
  <c r="R11" i="8"/>
  <c r="I11" i="8"/>
  <c r="H11" i="8"/>
  <c r="S10" i="8"/>
  <c r="R10" i="8"/>
  <c r="I10" i="8"/>
  <c r="H10" i="8"/>
  <c r="S9" i="8"/>
  <c r="R9" i="8"/>
  <c r="I9" i="8"/>
  <c r="H9" i="8"/>
  <c r="S8" i="8"/>
  <c r="R8" i="8"/>
  <c r="I8" i="8"/>
  <c r="H8" i="8"/>
  <c r="S7" i="8"/>
  <c r="R7" i="8"/>
  <c r="I7" i="8"/>
  <c r="H7" i="8"/>
  <c r="Q33" i="11" l="1"/>
  <c r="C17" i="11"/>
  <c r="R33" i="11"/>
  <c r="P11" i="11"/>
  <c r="Q36" i="11"/>
  <c r="R29" i="11"/>
  <c r="L23" i="11"/>
  <c r="Q38" i="11"/>
  <c r="Q39" i="11" s="1"/>
  <c r="B15" i="10"/>
  <c r="H15" i="10" s="1"/>
  <c r="P15" i="10" s="1"/>
  <c r="O15" i="10"/>
  <c r="O17" i="10"/>
  <c r="H22" i="10"/>
  <c r="P22" i="10" s="1"/>
  <c r="O25" i="10"/>
  <c r="P25" i="10" s="1"/>
  <c r="P17" i="10"/>
  <c r="P24" i="10"/>
  <c r="H18" i="10"/>
  <c r="P18" i="10" s="1"/>
  <c r="O21" i="10"/>
  <c r="P21" i="10" s="1"/>
  <c r="H26" i="10"/>
  <c r="P26" i="10" s="1"/>
  <c r="P23" i="10"/>
  <c r="P33" i="11"/>
  <c r="P36" i="11"/>
  <c r="P20" i="10"/>
  <c r="P28" i="10"/>
  <c r="P19" i="10"/>
  <c r="P27" i="10"/>
  <c r="Q31" i="11"/>
  <c r="R25" i="11"/>
  <c r="R34" i="11" s="1"/>
  <c r="R31" i="11"/>
  <c r="R32" i="11" s="1"/>
  <c r="R27" i="11"/>
  <c r="P27" i="11" s="1"/>
  <c r="R38" i="11"/>
  <c r="C5" i="11"/>
  <c r="C23" i="11"/>
  <c r="Q29" i="11"/>
  <c r="Q25" i="11"/>
  <c r="G13" i="9"/>
  <c r="F47" i="6"/>
  <c r="F46" i="6"/>
  <c r="F45" i="6"/>
  <c r="F42" i="6"/>
  <c r="F41" i="6"/>
  <c r="F40" i="6"/>
  <c r="Q17" i="6"/>
  <c r="M17" i="6"/>
  <c r="L17" i="6"/>
  <c r="K17" i="6"/>
  <c r="J17" i="6"/>
  <c r="I17" i="6"/>
  <c r="H17" i="6"/>
  <c r="F17" i="6"/>
  <c r="D17" i="6"/>
  <c r="B17" i="6"/>
  <c r="A20" i="5"/>
  <c r="A19" i="5"/>
  <c r="A18" i="5"/>
  <c r="A17" i="5"/>
  <c r="A16" i="5"/>
  <c r="C11" i="5"/>
  <c r="B11" i="5"/>
  <c r="R37" i="11" l="1"/>
  <c r="P25" i="11"/>
  <c r="Q37" i="11"/>
  <c r="R30" i="11"/>
  <c r="P37" i="11"/>
  <c r="Q30" i="11"/>
  <c r="P29" i="11"/>
  <c r="P30" i="11" s="1"/>
  <c r="Q32" i="11"/>
  <c r="P31" i="11"/>
  <c r="P32" i="11" s="1"/>
  <c r="P34" i="11"/>
  <c r="R39" i="11"/>
  <c r="P28" i="11"/>
  <c r="R28" i="11"/>
  <c r="P38" i="11"/>
  <c r="P39" i="11" s="1"/>
  <c r="Q28" i="11"/>
  <c r="Q34" i="11"/>
</calcChain>
</file>

<file path=xl/comments1.xml><?xml version="1.0" encoding="utf-8"?>
<comments xmlns="http://schemas.openxmlformats.org/spreadsheetml/2006/main">
  <authors>
    <author>作成者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11/1実施
人口調査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門真町　→ 4.427㎢
大和田村→ 2.745㎢
四宮村　→ 3.671㎢
二島村　→ 1.558㎢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S31.9.30
門真町、大和田村、
四宮村、二島村
が合併し、「門真町」誕生。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8/1　市政施行</t>
        </r>
      </text>
    </comment>
  </commentList>
</comments>
</file>

<file path=xl/sharedStrings.xml><?xml version="1.0" encoding="utf-8"?>
<sst xmlns="http://schemas.openxmlformats.org/spreadsheetml/2006/main" count="1216" uniqueCount="753">
  <si>
    <t>1-1.門真市の変遷</t>
    <rPh sb="4" eb="5">
      <t>モン</t>
    </rPh>
    <rPh sb="5" eb="6">
      <t>マコト</t>
    </rPh>
    <rPh sb="6" eb="7">
      <t>シ</t>
    </rPh>
    <rPh sb="8" eb="10">
      <t>ヘンセン</t>
    </rPh>
    <phoneticPr fontId="4"/>
  </si>
  <si>
    <t>市制の施行</t>
    <rPh sb="0" eb="2">
      <t>シセイ</t>
    </rPh>
    <rPh sb="3" eb="5">
      <t>セコウ</t>
    </rPh>
    <phoneticPr fontId="4"/>
  </si>
  <si>
    <t>町村の合併</t>
    <rPh sb="0" eb="2">
      <t>チョウソン</t>
    </rPh>
    <rPh sb="3" eb="5">
      <t>ガッペイ</t>
    </rPh>
    <phoneticPr fontId="4"/>
  </si>
  <si>
    <t>町制の施行</t>
    <rPh sb="0" eb="2">
      <t>チョウセイ</t>
    </rPh>
    <rPh sb="3" eb="5">
      <t>セコウ</t>
    </rPh>
    <phoneticPr fontId="4"/>
  </si>
  <si>
    <t>町村制実施に</t>
    <rPh sb="0" eb="2">
      <t>チョウソン</t>
    </rPh>
    <rPh sb="2" eb="3">
      <t>セイ</t>
    </rPh>
    <rPh sb="3" eb="5">
      <t>ジッシ</t>
    </rPh>
    <phoneticPr fontId="4"/>
  </si>
  <si>
    <t>村の合併</t>
    <rPh sb="0" eb="1">
      <t>ムラ</t>
    </rPh>
    <rPh sb="2" eb="4">
      <t>ガッペイ</t>
    </rPh>
    <phoneticPr fontId="4"/>
  </si>
  <si>
    <t>より村の編成</t>
    <rPh sb="2" eb="3">
      <t>ムラ</t>
    </rPh>
    <rPh sb="4" eb="6">
      <t>ヘンセイ</t>
    </rPh>
    <phoneticPr fontId="4"/>
  </si>
  <si>
    <t>門真一番上村</t>
    <rPh sb="0" eb="2">
      <t>カドマ</t>
    </rPh>
    <rPh sb="2" eb="4">
      <t>イチバン</t>
    </rPh>
    <rPh sb="4" eb="6">
      <t>カミムラ</t>
    </rPh>
    <phoneticPr fontId="4"/>
  </si>
  <si>
    <t>門真一番下村</t>
    <rPh sb="0" eb="2">
      <t>カドマ</t>
    </rPh>
    <rPh sb="2" eb="4">
      <t>イチバン</t>
    </rPh>
    <rPh sb="4" eb="6">
      <t>シモムラ</t>
    </rPh>
    <phoneticPr fontId="4"/>
  </si>
  <si>
    <t>門真村</t>
    <rPh sb="0" eb="2">
      <t>カドマ</t>
    </rPh>
    <rPh sb="2" eb="3">
      <t>ムラ</t>
    </rPh>
    <phoneticPr fontId="4"/>
  </si>
  <si>
    <t>門真二番村</t>
    <rPh sb="0" eb="2">
      <t>カドマ</t>
    </rPh>
    <rPh sb="2" eb="4">
      <t>ニバン</t>
    </rPh>
    <rPh sb="4" eb="5">
      <t>ムラ</t>
    </rPh>
    <phoneticPr fontId="4"/>
  </si>
  <si>
    <t>(明19.4)</t>
    <rPh sb="1" eb="2">
      <t>メイ</t>
    </rPh>
    <phoneticPr fontId="4"/>
  </si>
  <si>
    <t>門真三番村</t>
    <rPh sb="0" eb="2">
      <t>カドマ</t>
    </rPh>
    <rPh sb="2" eb="3">
      <t>３</t>
    </rPh>
    <rPh sb="3" eb="4">
      <t>バン</t>
    </rPh>
    <rPh sb="4" eb="5">
      <t>ムラ</t>
    </rPh>
    <phoneticPr fontId="4"/>
  </si>
  <si>
    <t>門真町</t>
    <rPh sb="0" eb="2">
      <t>カドマ</t>
    </rPh>
    <rPh sb="2" eb="3">
      <t>チョウ</t>
    </rPh>
    <phoneticPr fontId="4"/>
  </si>
  <si>
    <t>(明21.4)</t>
    <phoneticPr fontId="6"/>
  </si>
  <si>
    <t>門真四番村</t>
    <rPh sb="0" eb="2">
      <t>カドマ</t>
    </rPh>
    <rPh sb="2" eb="3">
      <t>４</t>
    </rPh>
    <rPh sb="3" eb="4">
      <t>バン</t>
    </rPh>
    <rPh sb="4" eb="5">
      <t>ムラ</t>
    </rPh>
    <phoneticPr fontId="4"/>
  </si>
  <si>
    <t>(昭14.4.1)</t>
    <rPh sb="1" eb="2">
      <t>ショウ</t>
    </rPh>
    <phoneticPr fontId="4"/>
  </si>
  <si>
    <t>(明22.4)</t>
    <rPh sb="1" eb="2">
      <t>メイ</t>
    </rPh>
    <phoneticPr fontId="4"/>
  </si>
  <si>
    <t>桑才村</t>
    <rPh sb="0" eb="2">
      <t>クワザイ</t>
    </rPh>
    <rPh sb="2" eb="3">
      <t>ムラ</t>
    </rPh>
    <phoneticPr fontId="4"/>
  </si>
  <si>
    <t>常称寺村</t>
    <rPh sb="0" eb="1">
      <t>ジョウ</t>
    </rPh>
    <rPh sb="1" eb="2">
      <t>ショウ</t>
    </rPh>
    <rPh sb="2" eb="3">
      <t>ジ</t>
    </rPh>
    <rPh sb="3" eb="4">
      <t>ムラ</t>
    </rPh>
    <phoneticPr fontId="4"/>
  </si>
  <si>
    <t>野口村</t>
    <rPh sb="0" eb="2">
      <t>ノグチ</t>
    </rPh>
    <rPh sb="2" eb="3">
      <t>ムラ</t>
    </rPh>
    <phoneticPr fontId="4"/>
  </si>
  <si>
    <t>大和田村</t>
    <rPh sb="0" eb="4">
      <t>オオワダムラ</t>
    </rPh>
    <phoneticPr fontId="4"/>
  </si>
  <si>
    <t>横地村</t>
    <rPh sb="0" eb="2">
      <t>ヨコチ</t>
    </rPh>
    <rPh sb="2" eb="3">
      <t>ムラ</t>
    </rPh>
    <phoneticPr fontId="4"/>
  </si>
  <si>
    <t>打越村</t>
    <rPh sb="0" eb="2">
      <t>ウチコシ</t>
    </rPh>
    <rPh sb="2" eb="3">
      <t>ムラ</t>
    </rPh>
    <phoneticPr fontId="4"/>
  </si>
  <si>
    <t>門真市</t>
    <rPh sb="0" eb="3">
      <t>カドマシ</t>
    </rPh>
    <phoneticPr fontId="4"/>
  </si>
  <si>
    <t>北島村</t>
    <rPh sb="0" eb="2">
      <t>キタジマ</t>
    </rPh>
    <rPh sb="2" eb="3">
      <t>ムラ</t>
    </rPh>
    <phoneticPr fontId="4"/>
  </si>
  <si>
    <t>(昭38.8.1)</t>
    <rPh sb="1" eb="2">
      <t>ショウ</t>
    </rPh>
    <phoneticPr fontId="4"/>
  </si>
  <si>
    <t>(昭31.9.30)</t>
    <rPh sb="1" eb="2">
      <t>ショウ</t>
    </rPh>
    <phoneticPr fontId="4"/>
  </si>
  <si>
    <t>上島頭村</t>
    <rPh sb="0" eb="3">
      <t>カミシマガシラ</t>
    </rPh>
    <rPh sb="3" eb="4">
      <t>ムラ</t>
    </rPh>
    <phoneticPr fontId="4"/>
  </si>
  <si>
    <t>下島頭村</t>
    <rPh sb="0" eb="3">
      <t>シモシマガシラ</t>
    </rPh>
    <rPh sb="3" eb="4">
      <t>ムラ</t>
    </rPh>
    <phoneticPr fontId="4"/>
  </si>
  <si>
    <t>上馬伏村</t>
    <rPh sb="0" eb="3">
      <t>カミマブシ</t>
    </rPh>
    <rPh sb="3" eb="4">
      <t>ムラ</t>
    </rPh>
    <phoneticPr fontId="4"/>
  </si>
  <si>
    <t>四宮村</t>
    <rPh sb="0" eb="1">
      <t>シ</t>
    </rPh>
    <rPh sb="1" eb="3">
      <t>ミヤムラ</t>
    </rPh>
    <phoneticPr fontId="4"/>
  </si>
  <si>
    <t>下馬伏村</t>
    <rPh sb="0" eb="3">
      <t>シモマブシ</t>
    </rPh>
    <rPh sb="3" eb="4">
      <t>ムラ</t>
    </rPh>
    <phoneticPr fontId="4"/>
  </si>
  <si>
    <t>巣本村</t>
    <rPh sb="0" eb="2">
      <t>スモト</t>
    </rPh>
    <rPh sb="2" eb="3">
      <t>ムラ</t>
    </rPh>
    <phoneticPr fontId="4"/>
  </si>
  <si>
    <t>岸和田村</t>
    <rPh sb="0" eb="3">
      <t>キシワダ</t>
    </rPh>
    <rPh sb="3" eb="4">
      <t>ムラ</t>
    </rPh>
    <phoneticPr fontId="4"/>
  </si>
  <si>
    <t>薭島村</t>
    <rPh sb="0" eb="2">
      <t>ヒエジマ</t>
    </rPh>
    <rPh sb="2" eb="3">
      <t>ムラ</t>
    </rPh>
    <phoneticPr fontId="4"/>
  </si>
  <si>
    <t>二島村</t>
    <rPh sb="0" eb="1">
      <t>フタ</t>
    </rPh>
    <rPh sb="1" eb="3">
      <t>シマムラ</t>
    </rPh>
    <phoneticPr fontId="4"/>
  </si>
  <si>
    <t>三ツ島村</t>
    <rPh sb="0" eb="1">
      <t>ミ</t>
    </rPh>
    <rPh sb="2" eb="3">
      <t>シマ</t>
    </rPh>
    <rPh sb="3" eb="4">
      <t>ムラ</t>
    </rPh>
    <phoneticPr fontId="4"/>
  </si>
  <si>
    <t>　　備考：桑才村と門真村は明治21年４月１日に合併し、門真村となっている。</t>
    <rPh sb="2" eb="4">
      <t>ビコウ</t>
    </rPh>
    <rPh sb="5" eb="7">
      <t>クワザイ</t>
    </rPh>
    <rPh sb="7" eb="8">
      <t>ムラ</t>
    </rPh>
    <rPh sb="9" eb="11">
      <t>カドマ</t>
    </rPh>
    <rPh sb="11" eb="12">
      <t>ムラ</t>
    </rPh>
    <rPh sb="13" eb="15">
      <t>メイジ</t>
    </rPh>
    <rPh sb="17" eb="18">
      <t>ネン</t>
    </rPh>
    <rPh sb="19" eb="20">
      <t>ガツ</t>
    </rPh>
    <rPh sb="21" eb="22">
      <t>ニチ</t>
    </rPh>
    <rPh sb="23" eb="25">
      <t>ガッペイ</t>
    </rPh>
    <rPh sb="27" eb="29">
      <t>カドマ</t>
    </rPh>
    <rPh sb="29" eb="30">
      <t>ムラ</t>
    </rPh>
    <phoneticPr fontId="6"/>
  </si>
  <si>
    <t>1-2.位置 ・ 広ぼう</t>
    <rPh sb="4" eb="5">
      <t>クライ</t>
    </rPh>
    <rPh sb="5" eb="6">
      <t>オキ</t>
    </rPh>
    <rPh sb="9" eb="10">
      <t>コウ</t>
    </rPh>
    <phoneticPr fontId="4"/>
  </si>
  <si>
    <t>本表の面積は国土地理院の「全国都道府県市区町村別面積調」の数値である。
また、東西及び南北の距離は、2500分の1の地図から測定したもので、多少の誤差がある。</t>
    <rPh sb="0" eb="1">
      <t>ホン</t>
    </rPh>
    <rPh sb="1" eb="2">
      <t>ヒョウ</t>
    </rPh>
    <rPh sb="3" eb="5">
      <t>メンセキ</t>
    </rPh>
    <rPh sb="6" eb="8">
      <t>コクド</t>
    </rPh>
    <rPh sb="8" eb="10">
      <t>チリ</t>
    </rPh>
    <rPh sb="10" eb="11">
      <t>イン</t>
    </rPh>
    <rPh sb="13" eb="15">
      <t>ゼンコク</t>
    </rPh>
    <rPh sb="15" eb="19">
      <t>トドウフケン</t>
    </rPh>
    <rPh sb="19" eb="21">
      <t>シク</t>
    </rPh>
    <rPh sb="21" eb="23">
      <t>チョウソン</t>
    </rPh>
    <rPh sb="23" eb="24">
      <t>ベツ</t>
    </rPh>
    <rPh sb="24" eb="26">
      <t>メンセキ</t>
    </rPh>
    <rPh sb="26" eb="27">
      <t>チョウ</t>
    </rPh>
    <rPh sb="29" eb="31">
      <t>スウチ</t>
    </rPh>
    <phoneticPr fontId="4"/>
  </si>
  <si>
    <t>面　積　・　市　の　位　置</t>
    <rPh sb="0" eb="1">
      <t>メン</t>
    </rPh>
    <rPh sb="2" eb="3">
      <t>セキ</t>
    </rPh>
    <rPh sb="6" eb="7">
      <t>シ</t>
    </rPh>
    <rPh sb="10" eb="11">
      <t>クライ</t>
    </rPh>
    <rPh sb="12" eb="13">
      <t>オキ</t>
    </rPh>
    <phoneticPr fontId="4"/>
  </si>
  <si>
    <t>面　　積</t>
    <rPh sb="0" eb="1">
      <t>メン</t>
    </rPh>
    <rPh sb="3" eb="4">
      <t>セキ</t>
    </rPh>
    <phoneticPr fontId="4"/>
  </si>
  <si>
    <t>方　　位</t>
    <rPh sb="0" eb="1">
      <t>カタ</t>
    </rPh>
    <rPh sb="3" eb="4">
      <t>クライ</t>
    </rPh>
    <phoneticPr fontId="6"/>
  </si>
  <si>
    <t>東西距離</t>
    <rPh sb="0" eb="1">
      <t>ヒガシ</t>
    </rPh>
    <rPh sb="1" eb="2">
      <t>ニシ</t>
    </rPh>
    <rPh sb="2" eb="3">
      <t>ヘダ</t>
    </rPh>
    <rPh sb="3" eb="4">
      <t>ハナレ</t>
    </rPh>
    <phoneticPr fontId="4"/>
  </si>
  <si>
    <t>東端</t>
    <rPh sb="0" eb="2">
      <t>トウタン</t>
    </rPh>
    <phoneticPr fontId="6"/>
  </si>
  <si>
    <t>西端</t>
    <rPh sb="0" eb="2">
      <t>セイタン</t>
    </rPh>
    <phoneticPr fontId="6"/>
  </si>
  <si>
    <t>南端</t>
    <rPh sb="0" eb="2">
      <t>ナンタン</t>
    </rPh>
    <phoneticPr fontId="6"/>
  </si>
  <si>
    <t>北端</t>
    <rPh sb="0" eb="2">
      <t>ホクタン</t>
    </rPh>
    <phoneticPr fontId="6"/>
  </si>
  <si>
    <t>南北距離</t>
    <rPh sb="0" eb="1">
      <t>ミナミ</t>
    </rPh>
    <rPh sb="1" eb="2">
      <t>キタ</t>
    </rPh>
    <rPh sb="2" eb="3">
      <t>ヘダ</t>
    </rPh>
    <rPh sb="3" eb="4">
      <t>ハナレ</t>
    </rPh>
    <phoneticPr fontId="4"/>
  </si>
  <si>
    <t>K㎡</t>
    <phoneticPr fontId="4"/>
  </si>
  <si>
    <t>地　名</t>
    <rPh sb="0" eb="1">
      <t>チ</t>
    </rPh>
    <rPh sb="2" eb="3">
      <t>ナ</t>
    </rPh>
    <phoneticPr fontId="6"/>
  </si>
  <si>
    <t>岸和田４</t>
    <rPh sb="0" eb="1">
      <t>キシ</t>
    </rPh>
    <rPh sb="1" eb="2">
      <t>ワ</t>
    </rPh>
    <rPh sb="2" eb="3">
      <t>タ</t>
    </rPh>
    <phoneticPr fontId="4"/>
  </si>
  <si>
    <t>門真</t>
    <rPh sb="0" eb="1">
      <t>モン</t>
    </rPh>
    <rPh sb="1" eb="2">
      <t>マコト</t>
    </rPh>
    <phoneticPr fontId="4"/>
  </si>
  <si>
    <t>ひえ島</t>
    <rPh sb="2" eb="3">
      <t>シマ</t>
    </rPh>
    <phoneticPr fontId="4"/>
  </si>
  <si>
    <t>朝日町</t>
    <rPh sb="0" eb="1">
      <t>アサ</t>
    </rPh>
    <rPh sb="1" eb="2">
      <t>ヒ</t>
    </rPh>
    <rPh sb="2" eb="3">
      <t>マチ</t>
    </rPh>
    <phoneticPr fontId="4"/>
  </si>
  <si>
    <t>km</t>
    <phoneticPr fontId="4"/>
  </si>
  <si>
    <t>12.30</t>
    <phoneticPr fontId="4"/>
  </si>
  <si>
    <t>経　度</t>
    <rPh sb="0" eb="1">
      <t>ケイ</t>
    </rPh>
    <rPh sb="2" eb="3">
      <t>ド</t>
    </rPh>
    <phoneticPr fontId="6"/>
  </si>
  <si>
    <t>135°37′27"</t>
  </si>
  <si>
    <t>135°34′15"</t>
  </si>
  <si>
    <t>135°35′15"</t>
  </si>
  <si>
    <t>135°36′23"</t>
  </si>
  <si>
    <t>緯　度</t>
    <rPh sb="0" eb="1">
      <t>イ</t>
    </rPh>
    <rPh sb="2" eb="3">
      <t>ド</t>
    </rPh>
    <phoneticPr fontId="6"/>
  </si>
  <si>
    <t>34°43′19"</t>
  </si>
  <si>
    <t>34°44′15"</t>
  </si>
  <si>
    <t>34°42′39"</t>
  </si>
  <si>
    <t>34°45′01"</t>
  </si>
  <si>
    <t>市　役　所　の　位　置</t>
    <rPh sb="0" eb="1">
      <t>シ</t>
    </rPh>
    <rPh sb="2" eb="3">
      <t>ヤク</t>
    </rPh>
    <rPh sb="4" eb="5">
      <t>トコロ</t>
    </rPh>
    <rPh sb="8" eb="9">
      <t>クライ</t>
    </rPh>
    <rPh sb="10" eb="11">
      <t>オキ</t>
    </rPh>
    <phoneticPr fontId="4"/>
  </si>
  <si>
    <t>所　　在　　地</t>
    <rPh sb="0" eb="1">
      <t>トコロ</t>
    </rPh>
    <rPh sb="3" eb="4">
      <t>ザイ</t>
    </rPh>
    <rPh sb="6" eb="7">
      <t>チ</t>
    </rPh>
    <phoneticPr fontId="4"/>
  </si>
  <si>
    <t>経　　緯　　度</t>
    <rPh sb="0" eb="1">
      <t>キョウ</t>
    </rPh>
    <rPh sb="3" eb="4">
      <t>ヨコイト</t>
    </rPh>
    <rPh sb="6" eb="7">
      <t>タビ</t>
    </rPh>
    <phoneticPr fontId="4"/>
  </si>
  <si>
    <t>大 阪 府 門 真 市 中 町 １ 番 １ 号</t>
    <rPh sb="0" eb="1">
      <t>ダイ</t>
    </rPh>
    <rPh sb="2" eb="3">
      <t>サカ</t>
    </rPh>
    <rPh sb="4" eb="5">
      <t>フ</t>
    </rPh>
    <rPh sb="6" eb="7">
      <t>モン</t>
    </rPh>
    <rPh sb="8" eb="9">
      <t>マコト</t>
    </rPh>
    <rPh sb="10" eb="11">
      <t>シ</t>
    </rPh>
    <rPh sb="12" eb="13">
      <t>ナカ</t>
    </rPh>
    <rPh sb="14" eb="15">
      <t>マチ</t>
    </rPh>
    <rPh sb="18" eb="19">
      <t>バン</t>
    </rPh>
    <rPh sb="22" eb="23">
      <t>ゴウ</t>
    </rPh>
    <phoneticPr fontId="4"/>
  </si>
  <si>
    <t>経　度　　　　135°35′13"</t>
    <rPh sb="0" eb="1">
      <t>ケイ</t>
    </rPh>
    <rPh sb="2" eb="3">
      <t>ド</t>
    </rPh>
    <phoneticPr fontId="4"/>
  </si>
  <si>
    <t>緯　度　　　　 34°44′21"</t>
    <rPh sb="0" eb="1">
      <t>イ</t>
    </rPh>
    <rPh sb="2" eb="3">
      <t>ド</t>
    </rPh>
    <phoneticPr fontId="4"/>
  </si>
  <si>
    <t>　　資料：国土交通省国土地理院</t>
    <rPh sb="2" eb="4">
      <t>シリョウ</t>
    </rPh>
    <rPh sb="5" eb="7">
      <t>コクド</t>
    </rPh>
    <rPh sb="7" eb="10">
      <t>コウツウショウ</t>
    </rPh>
    <rPh sb="10" eb="12">
      <t>コクド</t>
    </rPh>
    <rPh sb="12" eb="14">
      <t>チリ</t>
    </rPh>
    <rPh sb="14" eb="15">
      <t>イン</t>
    </rPh>
    <phoneticPr fontId="4"/>
  </si>
  <si>
    <t>1-3.都　市　計　画　用　途　地　域</t>
    <rPh sb="4" eb="5">
      <t>ト</t>
    </rPh>
    <rPh sb="6" eb="7">
      <t>シ</t>
    </rPh>
    <rPh sb="8" eb="9">
      <t>ケイ</t>
    </rPh>
    <rPh sb="10" eb="11">
      <t>ガ</t>
    </rPh>
    <rPh sb="12" eb="13">
      <t>ヨウ</t>
    </rPh>
    <rPh sb="14" eb="15">
      <t>ト</t>
    </rPh>
    <rPh sb="16" eb="17">
      <t>チ</t>
    </rPh>
    <rPh sb="18" eb="19">
      <t>イキ</t>
    </rPh>
    <phoneticPr fontId="9"/>
  </si>
  <si>
    <t>本表は、令和４年11月１日現在の数値である。</t>
    <rPh sb="0" eb="1">
      <t>ホン</t>
    </rPh>
    <rPh sb="1" eb="2">
      <t>ヒョウ</t>
    </rPh>
    <rPh sb="4" eb="5">
      <t>レイ</t>
    </rPh>
    <rPh sb="5" eb="6">
      <t>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スウチ</t>
    </rPh>
    <phoneticPr fontId="9"/>
  </si>
  <si>
    <t>単位：ｈａ</t>
    <rPh sb="0" eb="2">
      <t>タンイ</t>
    </rPh>
    <phoneticPr fontId="9"/>
  </si>
  <si>
    <t>市面積</t>
    <rPh sb="0" eb="1">
      <t>シ</t>
    </rPh>
    <rPh sb="1" eb="2">
      <t>メン</t>
    </rPh>
    <rPh sb="2" eb="3">
      <t>セキ</t>
    </rPh>
    <phoneticPr fontId="9"/>
  </si>
  <si>
    <t>市　街　化　区　域</t>
    <rPh sb="0" eb="1">
      <t>シ</t>
    </rPh>
    <rPh sb="2" eb="3">
      <t>マチ</t>
    </rPh>
    <rPh sb="4" eb="5">
      <t>カ</t>
    </rPh>
    <rPh sb="6" eb="7">
      <t>ク</t>
    </rPh>
    <rPh sb="8" eb="9">
      <t>イキ</t>
    </rPh>
    <phoneticPr fontId="9"/>
  </si>
  <si>
    <t>区分</t>
    <rPh sb="0" eb="1">
      <t>ク</t>
    </rPh>
    <rPh sb="1" eb="2">
      <t>ブン</t>
    </rPh>
    <phoneticPr fontId="9"/>
  </si>
  <si>
    <t>市街化</t>
    <rPh sb="0" eb="3">
      <t>シガイカ</t>
    </rPh>
    <phoneticPr fontId="9"/>
  </si>
  <si>
    <t>第一種低層</t>
    <rPh sb="0" eb="1">
      <t>ダイ</t>
    </rPh>
    <rPh sb="1" eb="3">
      <t>イッシュ</t>
    </rPh>
    <rPh sb="3" eb="5">
      <t>テイソウ</t>
    </rPh>
    <phoneticPr fontId="9"/>
  </si>
  <si>
    <t>第二種低層</t>
    <rPh sb="0" eb="1">
      <t>ダイ</t>
    </rPh>
    <rPh sb="1" eb="2">
      <t>ニ</t>
    </rPh>
    <rPh sb="2" eb="3">
      <t>シュ</t>
    </rPh>
    <rPh sb="3" eb="5">
      <t>テイソウ</t>
    </rPh>
    <phoneticPr fontId="9"/>
  </si>
  <si>
    <t>第一種中高</t>
    <rPh sb="0" eb="1">
      <t>ダイ</t>
    </rPh>
    <rPh sb="1" eb="3">
      <t>イッシュ</t>
    </rPh>
    <rPh sb="3" eb="5">
      <t>チュウコウ</t>
    </rPh>
    <phoneticPr fontId="9"/>
  </si>
  <si>
    <t>第二種中高</t>
    <rPh sb="0" eb="3">
      <t>ダイ2シュ</t>
    </rPh>
    <rPh sb="3" eb="5">
      <t>チュウコウ</t>
    </rPh>
    <phoneticPr fontId="9"/>
  </si>
  <si>
    <t>第一種</t>
    <rPh sb="0" eb="1">
      <t>ダイ</t>
    </rPh>
    <rPh sb="1" eb="3">
      <t>イッシュ</t>
    </rPh>
    <phoneticPr fontId="9"/>
  </si>
  <si>
    <t>住居専用</t>
    <rPh sb="0" eb="2">
      <t>ジュウキョ</t>
    </rPh>
    <rPh sb="2" eb="4">
      <t>センヨウ</t>
    </rPh>
    <phoneticPr fontId="9"/>
  </si>
  <si>
    <t>層住居専用</t>
    <rPh sb="0" eb="1">
      <t>ソウ</t>
    </rPh>
    <rPh sb="1" eb="3">
      <t>ジュウキョ</t>
    </rPh>
    <rPh sb="3" eb="5">
      <t>センヨウ</t>
    </rPh>
    <phoneticPr fontId="9"/>
  </si>
  <si>
    <t>住居</t>
    <rPh sb="0" eb="2">
      <t>ジュウキョ</t>
    </rPh>
    <phoneticPr fontId="9"/>
  </si>
  <si>
    <t>区域</t>
    <rPh sb="0" eb="2">
      <t>クイキ</t>
    </rPh>
    <phoneticPr fontId="9"/>
  </si>
  <si>
    <t>調整区域</t>
    <rPh sb="0" eb="2">
      <t>チョウセイ</t>
    </rPh>
    <rPh sb="2" eb="4">
      <t>クイキ</t>
    </rPh>
    <phoneticPr fontId="9"/>
  </si>
  <si>
    <t>地域</t>
    <rPh sb="0" eb="2">
      <t>チイキ</t>
    </rPh>
    <phoneticPr fontId="9"/>
  </si>
  <si>
    <t>面積</t>
    <rPh sb="0" eb="2">
      <t>メンセキ</t>
    </rPh>
    <phoneticPr fontId="9"/>
  </si>
  <si>
    <t>-</t>
  </si>
  <si>
    <t>比率（％）</t>
    <rPh sb="0" eb="2">
      <t>ヒリツ</t>
    </rPh>
    <phoneticPr fontId="9"/>
  </si>
  <si>
    <t>第二種</t>
    <rPh sb="0" eb="3">
      <t>ダイニシュ</t>
    </rPh>
    <phoneticPr fontId="9"/>
  </si>
  <si>
    <t>準住居</t>
    <rPh sb="0" eb="1">
      <t>ジュン</t>
    </rPh>
    <rPh sb="1" eb="3">
      <t>ジュウキョ</t>
    </rPh>
    <phoneticPr fontId="9"/>
  </si>
  <si>
    <t>近隣商業</t>
    <rPh sb="0" eb="2">
      <t>キンリン</t>
    </rPh>
    <rPh sb="2" eb="4">
      <t>ショウギョウ</t>
    </rPh>
    <phoneticPr fontId="9"/>
  </si>
  <si>
    <t>商業</t>
    <rPh sb="0" eb="2">
      <t>ショウギョウ</t>
    </rPh>
    <phoneticPr fontId="9"/>
  </si>
  <si>
    <t>準工業</t>
    <rPh sb="0" eb="1">
      <t>ジュン</t>
    </rPh>
    <rPh sb="1" eb="3">
      <t>コウギョウ</t>
    </rPh>
    <phoneticPr fontId="9"/>
  </si>
  <si>
    <t>工業</t>
    <rPh sb="0" eb="2">
      <t>コウギョウ</t>
    </rPh>
    <phoneticPr fontId="9"/>
  </si>
  <si>
    <t>工業専用</t>
    <rPh sb="0" eb="2">
      <t>コウギョウ</t>
    </rPh>
    <rPh sb="2" eb="4">
      <t>センヨウ</t>
    </rPh>
    <phoneticPr fontId="9"/>
  </si>
  <si>
    <t>資料：まちづくり部都市政策課</t>
    <rPh sb="0" eb="1">
      <t>シ</t>
    </rPh>
    <rPh sb="1" eb="2">
      <t>リョウ</t>
    </rPh>
    <rPh sb="8" eb="9">
      <t>ブ</t>
    </rPh>
    <rPh sb="9" eb="11">
      <t>トシ</t>
    </rPh>
    <rPh sb="11" eb="13">
      <t>セイサク</t>
    </rPh>
    <rPh sb="13" eb="14">
      <t>カ</t>
    </rPh>
    <phoneticPr fontId="9"/>
  </si>
  <si>
    <t>1-4.課 　 　税　 　地</t>
    <phoneticPr fontId="9"/>
  </si>
  <si>
    <t xml:space="preserve">       本表は、各年1月1日現在で免税点未満の土地を含む数値である。</t>
    <rPh sb="23" eb="25">
      <t>ミマン</t>
    </rPh>
    <phoneticPr fontId="9"/>
  </si>
  <si>
    <t>単位：㎡</t>
    <phoneticPr fontId="6"/>
  </si>
  <si>
    <t>年　次</t>
  </si>
  <si>
    <t>総　　　　数</t>
    <phoneticPr fontId="9"/>
  </si>
  <si>
    <t>田</t>
  </si>
  <si>
    <t>畑</t>
  </si>
  <si>
    <t>宅　　　　地</t>
    <phoneticPr fontId="9"/>
  </si>
  <si>
    <t>筆  数</t>
    <phoneticPr fontId="9"/>
  </si>
  <si>
    <t>地　　積
（㎡）</t>
    <phoneticPr fontId="9"/>
  </si>
  <si>
    <t>筆　数</t>
    <phoneticPr fontId="9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</si>
  <si>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</si>
  <si>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</si>
  <si>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</si>
  <si>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</si>
  <si>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令和４年</t>
    <rPh sb="0" eb="2">
      <t>レイワ</t>
    </rPh>
    <rPh sb="3" eb="4">
      <t>ネン</t>
    </rPh>
    <phoneticPr fontId="6"/>
  </si>
  <si>
    <t>池　　　沼</t>
    <phoneticPr fontId="9"/>
  </si>
  <si>
    <t>原　　　野</t>
    <phoneticPr fontId="9"/>
  </si>
  <si>
    <t>雑　　　　種　　　　地</t>
    <phoneticPr fontId="9"/>
  </si>
  <si>
    <t>う ち 軌 道 用 地</t>
    <phoneticPr fontId="9"/>
  </si>
  <si>
    <t>地積（㎡）</t>
    <phoneticPr fontId="9"/>
  </si>
  <si>
    <t>資料：</t>
    <rPh sb="0" eb="2">
      <t>シリョウ</t>
    </rPh>
    <phoneticPr fontId="9"/>
  </si>
  <si>
    <t>総務部課税課</t>
    <rPh sb="0" eb="2">
      <t>ソウム</t>
    </rPh>
    <rPh sb="2" eb="3">
      <t>ブ</t>
    </rPh>
    <rPh sb="3" eb="5">
      <t>カゼイ</t>
    </rPh>
    <rPh sb="5" eb="6">
      <t>カ</t>
    </rPh>
    <phoneticPr fontId="9"/>
  </si>
  <si>
    <t>1-5.気　　象</t>
    <phoneticPr fontId="6"/>
  </si>
  <si>
    <t>(1)　気　象　概　況</t>
    <phoneticPr fontId="6"/>
  </si>
  <si>
    <t>本表は、大阪管区気象台（大阪市中央区大手前）での観測状況である。平均気温及び</t>
    <rPh sb="12" eb="15">
      <t>オオサカシ</t>
    </rPh>
    <rPh sb="15" eb="18">
      <t>チュウオウク</t>
    </rPh>
    <rPh sb="18" eb="21">
      <t>オオテマエ</t>
    </rPh>
    <rPh sb="36" eb="37">
      <t>オヨ</t>
    </rPh>
    <phoneticPr fontId="4"/>
  </si>
  <si>
    <t>平均湿度は1日24回の測定値からその日の平均値が計算されている。</t>
    <phoneticPr fontId="6"/>
  </si>
  <si>
    <t>平均風速は0時～24時の全風程から求められている。</t>
  </si>
  <si>
    <t>年次・月</t>
  </si>
  <si>
    <t>気象概況</t>
  </si>
  <si>
    <t>気圧</t>
  </si>
  <si>
    <t>降水量</t>
  </si>
  <si>
    <t>気温</t>
    <rPh sb="0" eb="2">
      <t>キオン</t>
    </rPh>
    <phoneticPr fontId="6"/>
  </si>
  <si>
    <t>平均
湿度</t>
    <phoneticPr fontId="6"/>
  </si>
  <si>
    <t>風向・風速</t>
  </si>
  <si>
    <t>日照時間</t>
  </si>
  <si>
    <t>平均
（海面）</t>
    <phoneticPr fontId="6"/>
  </si>
  <si>
    <t>総量</t>
  </si>
  <si>
    <t>日最大</t>
  </si>
  <si>
    <t>日平均</t>
  </si>
  <si>
    <t>日
最高</t>
    <rPh sb="0" eb="1">
      <t>ヒ</t>
    </rPh>
    <phoneticPr fontId="6"/>
  </si>
  <si>
    <t>日
最低</t>
    <rPh sb="0" eb="1">
      <t>ヒ</t>
    </rPh>
    <phoneticPr fontId="6"/>
  </si>
  <si>
    <t>平均
風速</t>
    <phoneticPr fontId="6"/>
  </si>
  <si>
    <t>最大風速</t>
  </si>
  <si>
    <t>風速</t>
  </si>
  <si>
    <t>風向</t>
  </si>
  <si>
    <t>hpa</t>
  </si>
  <si>
    <t>㎜</t>
  </si>
  <si>
    <t>℃</t>
  </si>
  <si>
    <t>％</t>
  </si>
  <si>
    <t>m/s</t>
  </si>
  <si>
    <t>h</t>
  </si>
  <si>
    <t>南南西</t>
  </si>
  <si>
    <t>令和元年</t>
    <rPh sb="0" eb="2">
      <t>レイワ</t>
    </rPh>
    <rPh sb="2" eb="4">
      <t>ガンネン</t>
    </rPh>
    <phoneticPr fontId="6"/>
  </si>
  <si>
    <t>南</t>
    <rPh sb="0" eb="1">
      <t>ミナミ</t>
    </rPh>
    <phoneticPr fontId="6"/>
  </si>
  <si>
    <t>４年１月</t>
    <rPh sb="1" eb="2">
      <t>ガツ</t>
    </rPh>
    <phoneticPr fontId="6"/>
  </si>
  <si>
    <t>西</t>
    <rPh sb="0" eb="1">
      <t>ニシ</t>
    </rPh>
    <phoneticPr fontId="6"/>
  </si>
  <si>
    <t>西南西</t>
    <rPh sb="0" eb="3">
      <t>セイナンセイ</t>
    </rPh>
    <phoneticPr fontId="6"/>
  </si>
  <si>
    <t>北東</t>
    <rPh sb="0" eb="2">
      <t>ホクトウ</t>
    </rPh>
    <phoneticPr fontId="6"/>
  </si>
  <si>
    <t>南南西</t>
    <rPh sb="0" eb="3">
      <t>ナンナンセイ</t>
    </rPh>
    <phoneticPr fontId="6"/>
  </si>
  <si>
    <t>北北東</t>
    <rPh sb="0" eb="3">
      <t>ホクホクトウ</t>
    </rPh>
    <phoneticPr fontId="6"/>
  </si>
  <si>
    <t>東北東</t>
    <rPh sb="0" eb="3">
      <t>トウホクトウ</t>
    </rPh>
    <phoneticPr fontId="6"/>
  </si>
  <si>
    <t>(2)地域気象観測所の降水量及び平均気温</t>
    <phoneticPr fontId="6"/>
  </si>
  <si>
    <t>本表は、近隣の各地域気象観測所において観測したものである。</t>
    <phoneticPr fontId="4"/>
  </si>
  <si>
    <t>観測所</t>
  </si>
  <si>
    <t>平成30年</t>
  </si>
  <si>
    <t>2022年（令和４年）</t>
    <phoneticPr fontId="6"/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</si>
  <si>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</si>
  <si>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</si>
  <si>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</si>
  <si>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</si>
  <si>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</si>
  <si>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</si>
  <si>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</si>
  <si>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</si>
  <si>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</si>
  <si>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</si>
  <si>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</si>
  <si>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</si>
  <si>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</si>
  <si>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枚方</t>
  </si>
  <si>
    <t>豊中</t>
  </si>
  <si>
    <t>生駒山</t>
  </si>
  <si>
    <t>平均気温</t>
  </si>
  <si>
    <t>資料：大阪管区気象台</t>
  </si>
  <si>
    <t>1-6.住居表示変遷表　その１</t>
    <rPh sb="4" eb="6">
      <t>ジュウキョ</t>
    </rPh>
    <rPh sb="6" eb="8">
      <t>ヒョウジ</t>
    </rPh>
    <rPh sb="8" eb="10">
      <t>ヘンセン</t>
    </rPh>
    <rPh sb="10" eb="11">
      <t>ヒョウ</t>
    </rPh>
    <phoneticPr fontId="16"/>
  </si>
  <si>
    <t>凡例：Ｓ＝昭和　Ｈ＝平成　Ｒ＝令和</t>
    <rPh sb="0" eb="2">
      <t>ハンレイ</t>
    </rPh>
    <rPh sb="5" eb="7">
      <t>ショウワ</t>
    </rPh>
    <rPh sb="10" eb="12">
      <t>ヘイセイ</t>
    </rPh>
    <rPh sb="15" eb="17">
      <t>レイワ</t>
    </rPh>
    <phoneticPr fontId="16"/>
  </si>
  <si>
    <t>大字一番</t>
    <rPh sb="0" eb="2">
      <t>オオアザ</t>
    </rPh>
    <rPh sb="2" eb="4">
      <t>イチバン</t>
    </rPh>
    <phoneticPr fontId="16"/>
  </si>
  <si>
    <t>○廃止</t>
    <rPh sb="1" eb="3">
      <t>ハイシ</t>
    </rPh>
    <phoneticPr fontId="16"/>
  </si>
  <si>
    <t>垣内町</t>
    <rPh sb="0" eb="3">
      <t>カキウチチョウ</t>
    </rPh>
    <phoneticPr fontId="16"/>
  </si>
  <si>
    <t>大倉町</t>
    <rPh sb="0" eb="3">
      <t>オオクラチョウ</t>
    </rPh>
    <phoneticPr fontId="16"/>
  </si>
  <si>
    <t>深田町</t>
    <rPh sb="0" eb="2">
      <t>フカダ</t>
    </rPh>
    <rPh sb="2" eb="3">
      <t>チョウ</t>
    </rPh>
    <phoneticPr fontId="16"/>
  </si>
  <si>
    <t>柳田町</t>
    <rPh sb="0" eb="2">
      <t>ヤナギダ</t>
    </rPh>
    <rPh sb="2" eb="3">
      <t>チョウ</t>
    </rPh>
    <phoneticPr fontId="16"/>
  </si>
  <si>
    <t>打越町</t>
    <rPh sb="0" eb="3">
      <t>ウチコシチョウ</t>
    </rPh>
    <phoneticPr fontId="16"/>
  </si>
  <si>
    <t>御堂町</t>
    <rPh sb="0" eb="3">
      <t>ミドウチョウ</t>
    </rPh>
    <phoneticPr fontId="16"/>
  </si>
  <si>
    <t>桑才新町</t>
    <rPh sb="0" eb="2">
      <t>クワザイ</t>
    </rPh>
    <rPh sb="2" eb="4">
      <t>シンマチ</t>
    </rPh>
    <phoneticPr fontId="16"/>
  </si>
  <si>
    <t>一番町</t>
    <rPh sb="0" eb="3">
      <t>イチバンチョウ</t>
    </rPh>
    <phoneticPr fontId="16"/>
  </si>
  <si>
    <t>五月田町</t>
    <rPh sb="0" eb="4">
      <t>サツキダチョウ</t>
    </rPh>
    <phoneticPr fontId="16"/>
  </si>
  <si>
    <t>古川町</t>
    <rPh sb="0" eb="3">
      <t>フルカワチョウ</t>
    </rPh>
    <phoneticPr fontId="16"/>
  </si>
  <si>
    <t>東田町</t>
    <rPh sb="0" eb="3">
      <t>ヒガシダチョウ</t>
    </rPh>
    <phoneticPr fontId="16"/>
  </si>
  <si>
    <t>寿町</t>
    <rPh sb="0" eb="2">
      <t>コトブキチョウ</t>
    </rPh>
    <phoneticPr fontId="16"/>
  </si>
  <si>
    <t>末広町</t>
    <rPh sb="0" eb="3">
      <t>スエヒロチョウ</t>
    </rPh>
    <phoneticPr fontId="16"/>
  </si>
  <si>
    <t>速見町</t>
    <rPh sb="0" eb="3">
      <t>ハヤミチョウ</t>
    </rPh>
    <phoneticPr fontId="16"/>
  </si>
  <si>
    <t>大字打越</t>
    <rPh sb="0" eb="2">
      <t>オオアザ</t>
    </rPh>
    <rPh sb="2" eb="4">
      <t>ウチコシ</t>
    </rPh>
    <phoneticPr fontId="16"/>
  </si>
  <si>
    <t>常称寺町</t>
    <rPh sb="0" eb="4">
      <t>ジョウショウジチョウ</t>
    </rPh>
    <phoneticPr fontId="16"/>
  </si>
  <si>
    <t>千石西町</t>
    <rPh sb="0" eb="4">
      <t>センゴクニシマチ</t>
    </rPh>
    <phoneticPr fontId="16"/>
  </si>
  <si>
    <t>舟田町</t>
    <rPh sb="0" eb="3">
      <t>フナダチョウ</t>
    </rPh>
    <phoneticPr fontId="16"/>
  </si>
  <si>
    <t>宮野町</t>
    <rPh sb="0" eb="3">
      <t>ミヤノチョウ</t>
    </rPh>
    <phoneticPr fontId="16"/>
  </si>
  <si>
    <t>朝日町</t>
    <rPh sb="0" eb="3">
      <t>アサヒマチ</t>
    </rPh>
    <phoneticPr fontId="16"/>
  </si>
  <si>
    <t>沖町</t>
    <rPh sb="0" eb="2">
      <t>オキマチ</t>
    </rPh>
    <phoneticPr fontId="16"/>
  </si>
  <si>
    <t>野里町</t>
    <rPh sb="0" eb="3">
      <t>ノザトチョウ</t>
    </rPh>
    <phoneticPr fontId="16"/>
  </si>
  <si>
    <t>上野口町</t>
    <rPh sb="0" eb="4">
      <t>カミノグチチョウ</t>
    </rPh>
    <phoneticPr fontId="16"/>
  </si>
  <si>
    <t>大橋町</t>
    <rPh sb="0" eb="3">
      <t>オオハシチョウ</t>
    </rPh>
    <phoneticPr fontId="16"/>
  </si>
  <si>
    <t>大池町</t>
    <rPh sb="0" eb="3">
      <t>オオイケチョウ</t>
    </rPh>
    <phoneticPr fontId="16"/>
  </si>
  <si>
    <t>大字門真</t>
    <rPh sb="0" eb="2">
      <t>オオアザ</t>
    </rPh>
    <rPh sb="2" eb="4">
      <t>カドマ</t>
    </rPh>
    <phoneticPr fontId="16"/>
  </si>
  <si>
    <t>小路町</t>
    <rPh sb="0" eb="3">
      <t>ショウジチョウ</t>
    </rPh>
    <phoneticPr fontId="16"/>
  </si>
  <si>
    <t>中町</t>
    <rPh sb="0" eb="2">
      <t>ナカマチ</t>
    </rPh>
    <phoneticPr fontId="16"/>
  </si>
  <si>
    <t>本町</t>
    <rPh sb="0" eb="2">
      <t>ホンマチ</t>
    </rPh>
    <phoneticPr fontId="16"/>
  </si>
  <si>
    <t>殿島町</t>
    <rPh sb="0" eb="3">
      <t>トノシマチョウ</t>
    </rPh>
    <phoneticPr fontId="16"/>
  </si>
  <si>
    <t>松葉町</t>
    <rPh sb="0" eb="3">
      <t>マツバチョウ</t>
    </rPh>
    <phoneticPr fontId="16"/>
  </si>
  <si>
    <t>柳町</t>
    <rPh sb="0" eb="2">
      <t>ヤナギマチ</t>
    </rPh>
    <phoneticPr fontId="16"/>
  </si>
  <si>
    <t>（編入）</t>
    <rPh sb="1" eb="3">
      <t>ヘンニュウ</t>
    </rPh>
    <phoneticPr fontId="16"/>
  </si>
  <si>
    <t>松生町</t>
    <rPh sb="0" eb="3">
      <t>マツオチョウ</t>
    </rPh>
    <phoneticPr fontId="16"/>
  </si>
  <si>
    <t>元町</t>
    <rPh sb="0" eb="2">
      <t>モトマチ</t>
    </rPh>
    <phoneticPr fontId="16"/>
  </si>
  <si>
    <t>新橋町</t>
    <rPh sb="0" eb="3">
      <t>シンバシチョウ</t>
    </rPh>
    <phoneticPr fontId="16"/>
  </si>
  <si>
    <t>東田町</t>
    <rPh sb="0" eb="3">
      <t>アズマダチョウ</t>
    </rPh>
    <phoneticPr fontId="16"/>
  </si>
  <si>
    <t>桑才新町</t>
    <rPh sb="0" eb="4">
      <t>クワザイシンマチ</t>
    </rPh>
    <phoneticPr fontId="16"/>
  </si>
  <si>
    <t>栄町</t>
    <rPh sb="0" eb="2">
      <t>サカエマチ</t>
    </rPh>
    <phoneticPr fontId="16"/>
  </si>
  <si>
    <t>大字上島頭</t>
    <rPh sb="0" eb="2">
      <t>オオアザ</t>
    </rPh>
    <rPh sb="2" eb="4">
      <t>カミシマ</t>
    </rPh>
    <rPh sb="4" eb="5">
      <t>カシラ</t>
    </rPh>
    <phoneticPr fontId="16"/>
  </si>
  <si>
    <t>上島町</t>
    <rPh sb="0" eb="3">
      <t>カミシマチョウ</t>
    </rPh>
    <phoneticPr fontId="16"/>
  </si>
  <si>
    <t>南野口町</t>
    <rPh sb="0" eb="1">
      <t>ミナミ</t>
    </rPh>
    <rPh sb="1" eb="3">
      <t>ノグチ</t>
    </rPh>
    <rPh sb="3" eb="4">
      <t>チョウ</t>
    </rPh>
    <phoneticPr fontId="16"/>
  </si>
  <si>
    <t>千石東町</t>
    <rPh sb="0" eb="4">
      <t>センゴクヒガシマチ</t>
    </rPh>
    <phoneticPr fontId="16"/>
  </si>
  <si>
    <t>脇田町</t>
    <rPh sb="0" eb="3">
      <t>ワキタチョウ</t>
    </rPh>
    <phoneticPr fontId="16"/>
  </si>
  <si>
    <t>下馬伏町</t>
    <rPh sb="0" eb="2">
      <t>シモウマ</t>
    </rPh>
    <rPh sb="2" eb="3">
      <t>フ</t>
    </rPh>
    <rPh sb="3" eb="4">
      <t>チョウ</t>
    </rPh>
    <phoneticPr fontId="16"/>
  </si>
  <si>
    <t>島頭1丁目</t>
    <rPh sb="0" eb="1">
      <t>シマ</t>
    </rPh>
    <rPh sb="1" eb="2">
      <t>ガシラ</t>
    </rPh>
    <rPh sb="3" eb="5">
      <t>チョウメ</t>
    </rPh>
    <phoneticPr fontId="16"/>
  </si>
  <si>
    <t>四宮1丁目</t>
    <rPh sb="0" eb="2">
      <t>シノミヤ</t>
    </rPh>
    <rPh sb="3" eb="5">
      <t>チョウメ</t>
    </rPh>
    <phoneticPr fontId="16"/>
  </si>
  <si>
    <t>下島町</t>
    <rPh sb="0" eb="3">
      <t>シモジマチョウ</t>
    </rPh>
    <phoneticPr fontId="16"/>
  </si>
  <si>
    <t>島頭2丁目</t>
    <rPh sb="0" eb="1">
      <t>シマ</t>
    </rPh>
    <rPh sb="1" eb="2">
      <t>ガシラ</t>
    </rPh>
    <rPh sb="3" eb="5">
      <t>チョウメ</t>
    </rPh>
    <phoneticPr fontId="16"/>
  </si>
  <si>
    <t>四宮3丁目</t>
    <rPh sb="0" eb="2">
      <t>シノミヤ</t>
    </rPh>
    <rPh sb="3" eb="5">
      <t>チョウメ</t>
    </rPh>
    <phoneticPr fontId="16"/>
  </si>
  <si>
    <t>城垣町</t>
    <rPh sb="0" eb="1">
      <t>シロ</t>
    </rPh>
    <rPh sb="1" eb="2">
      <t>カキ</t>
    </rPh>
    <rPh sb="2" eb="3">
      <t>チョウ</t>
    </rPh>
    <phoneticPr fontId="16"/>
  </si>
  <si>
    <t>島頭3丁目</t>
    <rPh sb="0" eb="1">
      <t>シマ</t>
    </rPh>
    <rPh sb="1" eb="2">
      <t>ガシラ</t>
    </rPh>
    <rPh sb="3" eb="5">
      <t>チョウメ</t>
    </rPh>
    <phoneticPr fontId="16"/>
  </si>
  <si>
    <t>四宮4丁目</t>
    <rPh sb="0" eb="2">
      <t>シノミヤ</t>
    </rPh>
    <rPh sb="3" eb="5">
      <t>チョウメ</t>
    </rPh>
    <phoneticPr fontId="16"/>
  </si>
  <si>
    <t>宮前町</t>
    <rPh sb="0" eb="3">
      <t>ミヤマエチョウ</t>
    </rPh>
    <phoneticPr fontId="16"/>
  </si>
  <si>
    <t>島頭4丁目</t>
    <rPh sb="0" eb="1">
      <t>シマ</t>
    </rPh>
    <rPh sb="1" eb="2">
      <t>ガシラ</t>
    </rPh>
    <rPh sb="3" eb="5">
      <t>チョウメ</t>
    </rPh>
    <phoneticPr fontId="16"/>
  </si>
  <si>
    <t>四宮6丁目</t>
    <rPh sb="0" eb="2">
      <t>シノミヤ</t>
    </rPh>
    <rPh sb="3" eb="5">
      <t>チョウメ</t>
    </rPh>
    <phoneticPr fontId="16"/>
  </si>
  <si>
    <t>大字上馬伏</t>
    <rPh sb="0" eb="2">
      <t>オオアザ</t>
    </rPh>
    <rPh sb="2" eb="4">
      <t>カミウマ</t>
    </rPh>
    <rPh sb="4" eb="5">
      <t>フ</t>
    </rPh>
    <phoneticPr fontId="16"/>
  </si>
  <si>
    <t>四宮2丁目</t>
    <rPh sb="0" eb="2">
      <t>シノミヤ</t>
    </rPh>
    <rPh sb="3" eb="5">
      <t>チョウメ</t>
    </rPh>
    <phoneticPr fontId="16"/>
  </si>
  <si>
    <t>北巣本町</t>
    <rPh sb="0" eb="4">
      <t>キタスモトチョウ</t>
    </rPh>
    <phoneticPr fontId="16"/>
  </si>
  <si>
    <t>四宮5丁目</t>
    <rPh sb="0" eb="2">
      <t>シノミヤ</t>
    </rPh>
    <rPh sb="3" eb="5">
      <t>チョウメ</t>
    </rPh>
    <phoneticPr fontId="16"/>
  </si>
  <si>
    <t>大字岸和田</t>
    <rPh sb="0" eb="2">
      <t>オオアザ</t>
    </rPh>
    <rPh sb="2" eb="5">
      <t>キシワダ</t>
    </rPh>
    <phoneticPr fontId="16"/>
  </si>
  <si>
    <t>江端町</t>
    <rPh sb="0" eb="3">
      <t>エバタチョウ</t>
    </rPh>
    <phoneticPr fontId="16"/>
  </si>
  <si>
    <t>巣本町</t>
    <rPh sb="0" eb="2">
      <t>スモト</t>
    </rPh>
    <rPh sb="2" eb="3">
      <t>マチ</t>
    </rPh>
    <phoneticPr fontId="16"/>
  </si>
  <si>
    <t>岸和田2丁目</t>
    <rPh sb="0" eb="3">
      <t>キシワダ</t>
    </rPh>
    <rPh sb="4" eb="6">
      <t>チョウメ</t>
    </rPh>
    <phoneticPr fontId="16"/>
  </si>
  <si>
    <t>下馬伏町</t>
    <rPh sb="0" eb="1">
      <t>シモ</t>
    </rPh>
    <rPh sb="1" eb="2">
      <t>ウマ</t>
    </rPh>
    <rPh sb="2" eb="3">
      <t>フ</t>
    </rPh>
    <rPh sb="3" eb="4">
      <t>チョウ</t>
    </rPh>
    <phoneticPr fontId="16"/>
  </si>
  <si>
    <t>北岸和田1丁目</t>
    <rPh sb="0" eb="1">
      <t>キタ</t>
    </rPh>
    <rPh sb="1" eb="4">
      <t>キシワダ</t>
    </rPh>
    <rPh sb="5" eb="7">
      <t>チョウメ</t>
    </rPh>
    <phoneticPr fontId="16"/>
  </si>
  <si>
    <t>岸和田3丁目</t>
    <rPh sb="0" eb="3">
      <t>キシワダ</t>
    </rPh>
    <rPh sb="4" eb="6">
      <t>チョウメ</t>
    </rPh>
    <phoneticPr fontId="16"/>
  </si>
  <si>
    <t>北岸和田2丁目</t>
    <rPh sb="0" eb="1">
      <t>キタ</t>
    </rPh>
    <rPh sb="1" eb="4">
      <t>キシワダ</t>
    </rPh>
    <rPh sb="5" eb="7">
      <t>チョウメ</t>
    </rPh>
    <phoneticPr fontId="16"/>
  </si>
  <si>
    <t>岸和田4丁目</t>
    <rPh sb="0" eb="3">
      <t>キシワダ</t>
    </rPh>
    <rPh sb="4" eb="6">
      <t>チョウメ</t>
    </rPh>
    <phoneticPr fontId="16"/>
  </si>
  <si>
    <t>北岸和田3丁目</t>
    <rPh sb="0" eb="1">
      <t>キタ</t>
    </rPh>
    <rPh sb="1" eb="4">
      <t>キシワダ</t>
    </rPh>
    <rPh sb="5" eb="7">
      <t>チョウメ</t>
    </rPh>
    <phoneticPr fontId="16"/>
  </si>
  <si>
    <t>東江端町</t>
    <rPh sb="0" eb="1">
      <t>ヒガシ</t>
    </rPh>
    <rPh sb="1" eb="4">
      <t>エバタチョウ</t>
    </rPh>
    <phoneticPr fontId="16"/>
  </si>
  <si>
    <t>岸和田1丁目</t>
    <rPh sb="0" eb="3">
      <t>キシワダ</t>
    </rPh>
    <rPh sb="4" eb="6">
      <t>チョウメ</t>
    </rPh>
    <phoneticPr fontId="16"/>
  </si>
  <si>
    <t>1-6.住居表示変遷表　その２</t>
    <rPh sb="4" eb="6">
      <t>ジュウキョ</t>
    </rPh>
    <rPh sb="6" eb="8">
      <t>ヒョウジ</t>
    </rPh>
    <rPh sb="8" eb="10">
      <t>ヘンセン</t>
    </rPh>
    <rPh sb="10" eb="11">
      <t>ヒョウ</t>
    </rPh>
    <phoneticPr fontId="16"/>
  </si>
  <si>
    <t>大字北島</t>
    <rPh sb="0" eb="2">
      <t>オオアザ</t>
    </rPh>
    <rPh sb="2" eb="4">
      <t>キタジマ</t>
    </rPh>
    <phoneticPr fontId="16"/>
  </si>
  <si>
    <t>北島東町</t>
    <rPh sb="0" eb="2">
      <t>キタジマ</t>
    </rPh>
    <rPh sb="2" eb="3">
      <t>ヒガシ</t>
    </rPh>
    <rPh sb="3" eb="4">
      <t>マチ</t>
    </rPh>
    <phoneticPr fontId="16"/>
  </si>
  <si>
    <t>北島町</t>
    <rPh sb="0" eb="2">
      <t>キタジマ</t>
    </rPh>
    <rPh sb="2" eb="3">
      <t>チョウ</t>
    </rPh>
    <phoneticPr fontId="16"/>
  </si>
  <si>
    <t>大字桑才</t>
    <rPh sb="0" eb="2">
      <t>オオアザ</t>
    </rPh>
    <rPh sb="2" eb="4">
      <t>クワザイ</t>
    </rPh>
    <phoneticPr fontId="16"/>
  </si>
  <si>
    <t>三ツ島1丁目</t>
    <rPh sb="0" eb="1">
      <t>ミ</t>
    </rPh>
    <rPh sb="2" eb="3">
      <t>シマ</t>
    </rPh>
    <rPh sb="4" eb="6">
      <t>チョウメ</t>
    </rPh>
    <phoneticPr fontId="16"/>
  </si>
  <si>
    <t>桑才町</t>
    <rPh sb="0" eb="2">
      <t>クワザイ</t>
    </rPh>
    <rPh sb="2" eb="3">
      <t>チョウ</t>
    </rPh>
    <phoneticPr fontId="16"/>
  </si>
  <si>
    <t>三ツ島2丁目</t>
    <rPh sb="0" eb="1">
      <t>ミ</t>
    </rPh>
    <rPh sb="2" eb="3">
      <t>シマ</t>
    </rPh>
    <rPh sb="4" eb="6">
      <t>チョウメ</t>
    </rPh>
    <phoneticPr fontId="16"/>
  </si>
  <si>
    <t>大字三番</t>
    <rPh sb="0" eb="2">
      <t>オオアザ</t>
    </rPh>
    <rPh sb="2" eb="4">
      <t>サンバン</t>
    </rPh>
    <phoneticPr fontId="16"/>
  </si>
  <si>
    <t>〇廃止</t>
    <rPh sb="1" eb="3">
      <t>ハイシ</t>
    </rPh>
    <phoneticPr fontId="16"/>
  </si>
  <si>
    <t>向島町</t>
    <rPh sb="0" eb="3">
      <t>ムコウジマチョウ</t>
    </rPh>
    <phoneticPr fontId="16"/>
  </si>
  <si>
    <t>柳田町</t>
    <rPh sb="0" eb="2">
      <t>ヤナギダ</t>
    </rPh>
    <rPh sb="2" eb="3">
      <t>マチ</t>
    </rPh>
    <phoneticPr fontId="16"/>
  </si>
  <si>
    <t>月出町</t>
    <rPh sb="0" eb="3">
      <t>ツキデチョウ</t>
    </rPh>
    <phoneticPr fontId="16"/>
  </si>
  <si>
    <t>幸福町</t>
    <rPh sb="0" eb="3">
      <t>コウフクチョウ</t>
    </rPh>
    <phoneticPr fontId="16"/>
  </si>
  <si>
    <t>泉町</t>
    <rPh sb="0" eb="1">
      <t>イズミ</t>
    </rPh>
    <rPh sb="1" eb="2">
      <t>マチ</t>
    </rPh>
    <phoneticPr fontId="16"/>
  </si>
  <si>
    <t>堂山町</t>
    <rPh sb="0" eb="3">
      <t>ドウヤマチョウ</t>
    </rPh>
    <phoneticPr fontId="16"/>
  </si>
  <si>
    <t>大字下島頭</t>
    <rPh sb="0" eb="2">
      <t>オオアザ</t>
    </rPh>
    <rPh sb="2" eb="5">
      <t>シモシマガシラ</t>
    </rPh>
    <phoneticPr fontId="16"/>
  </si>
  <si>
    <t>南野口町</t>
    <rPh sb="0" eb="4">
      <t>ミナミノグチチョウ</t>
    </rPh>
    <phoneticPr fontId="16"/>
  </si>
  <si>
    <t>千石東町</t>
    <rPh sb="0" eb="2">
      <t>センゴク</t>
    </rPh>
    <rPh sb="2" eb="3">
      <t>ヒガシ</t>
    </rPh>
    <rPh sb="3" eb="4">
      <t>マチ</t>
    </rPh>
    <phoneticPr fontId="16"/>
  </si>
  <si>
    <t>大字下馬伏</t>
    <rPh sb="0" eb="2">
      <t>オオアザ</t>
    </rPh>
    <rPh sb="2" eb="3">
      <t>シモ</t>
    </rPh>
    <rPh sb="3" eb="4">
      <t>ウマ</t>
    </rPh>
    <rPh sb="4" eb="5">
      <t>フ</t>
    </rPh>
    <phoneticPr fontId="16"/>
  </si>
  <si>
    <t>岸和田２丁目</t>
    <rPh sb="0" eb="3">
      <t>キシワダ</t>
    </rPh>
    <rPh sb="4" eb="6">
      <t>チョウメ</t>
    </rPh>
    <phoneticPr fontId="16"/>
  </si>
  <si>
    <t>岸和田１丁目</t>
    <rPh sb="0" eb="3">
      <t>キシワダ</t>
    </rPh>
    <rPh sb="4" eb="6">
      <t>チョウメ</t>
    </rPh>
    <phoneticPr fontId="16"/>
  </si>
  <si>
    <t>大字常称寺</t>
    <rPh sb="0" eb="2">
      <t>オオアザ</t>
    </rPh>
    <rPh sb="2" eb="3">
      <t>ジョウ</t>
    </rPh>
    <rPh sb="3" eb="4">
      <t>ショウ</t>
    </rPh>
    <rPh sb="4" eb="5">
      <t>ジ</t>
    </rPh>
    <phoneticPr fontId="16"/>
  </si>
  <si>
    <t>大字巣本</t>
    <rPh sb="0" eb="2">
      <t>オオアザ</t>
    </rPh>
    <rPh sb="2" eb="4">
      <t>スモト</t>
    </rPh>
    <phoneticPr fontId="16"/>
  </si>
  <si>
    <t>巣本町</t>
    <rPh sb="0" eb="2">
      <t>スモト</t>
    </rPh>
    <rPh sb="2" eb="3">
      <t>チョウ</t>
    </rPh>
    <phoneticPr fontId="16"/>
  </si>
  <si>
    <t>北岸和田１丁目</t>
    <rPh sb="0" eb="1">
      <t>キタ</t>
    </rPh>
    <rPh sb="1" eb="4">
      <t>キシワダ</t>
    </rPh>
    <rPh sb="5" eb="7">
      <t>チョウメ</t>
    </rPh>
    <phoneticPr fontId="16"/>
  </si>
  <si>
    <t>大字薭島</t>
    <rPh sb="0" eb="2">
      <t>オオアザ</t>
    </rPh>
    <rPh sb="2" eb="3">
      <t>ヒエ</t>
    </rPh>
    <rPh sb="3" eb="4">
      <t>シマ</t>
    </rPh>
    <phoneticPr fontId="16"/>
  </si>
  <si>
    <t>ひえ島町</t>
    <rPh sb="2" eb="3">
      <t>シマ</t>
    </rPh>
    <rPh sb="3" eb="4">
      <t>チョウ</t>
    </rPh>
    <phoneticPr fontId="16"/>
  </si>
  <si>
    <t>1-6.住居表示変遷表　その３</t>
    <rPh sb="4" eb="6">
      <t>ジュウキョ</t>
    </rPh>
    <rPh sb="6" eb="8">
      <t>ヒョウジ</t>
    </rPh>
    <rPh sb="8" eb="10">
      <t>ヘンセン</t>
    </rPh>
    <rPh sb="10" eb="11">
      <t>ヒョウ</t>
    </rPh>
    <phoneticPr fontId="16"/>
  </si>
  <si>
    <t>大字二番</t>
    <rPh sb="0" eb="2">
      <t>オオアザ</t>
    </rPh>
    <rPh sb="2" eb="4">
      <t>ニバン</t>
    </rPh>
    <phoneticPr fontId="16"/>
  </si>
  <si>
    <t>石原町</t>
    <rPh sb="0" eb="3">
      <t>イシハラチョウ</t>
    </rPh>
    <phoneticPr fontId="16"/>
  </si>
  <si>
    <t>泉町</t>
    <rPh sb="0" eb="1">
      <t>イズミ</t>
    </rPh>
    <rPh sb="1" eb="2">
      <t>チョウ</t>
    </rPh>
    <phoneticPr fontId="16"/>
  </si>
  <si>
    <t>浜町</t>
    <rPh sb="0" eb="2">
      <t>ハママチ</t>
    </rPh>
    <phoneticPr fontId="16"/>
  </si>
  <si>
    <t>大字野口</t>
    <rPh sb="0" eb="2">
      <t>オオアザ</t>
    </rPh>
    <rPh sb="2" eb="4">
      <t>ノグチ</t>
    </rPh>
    <phoneticPr fontId="16"/>
  </si>
  <si>
    <t>大字古川橋</t>
    <rPh sb="0" eb="2">
      <t>オオアザ</t>
    </rPh>
    <rPh sb="2" eb="4">
      <t>フルカワ</t>
    </rPh>
    <rPh sb="4" eb="5">
      <t>バシ</t>
    </rPh>
    <phoneticPr fontId="16"/>
  </si>
  <si>
    <t>常盤町</t>
    <rPh sb="0" eb="2">
      <t>トキワ</t>
    </rPh>
    <rPh sb="2" eb="3">
      <t>チョウ</t>
    </rPh>
    <phoneticPr fontId="16"/>
  </si>
  <si>
    <t>古川町</t>
    <rPh sb="0" eb="3">
      <t>フルカワマチ</t>
    </rPh>
    <phoneticPr fontId="16"/>
  </si>
  <si>
    <t>大字三ツ島</t>
    <rPh sb="0" eb="2">
      <t>オオアザ</t>
    </rPh>
    <rPh sb="2" eb="3">
      <t>ミ</t>
    </rPh>
    <rPh sb="4" eb="5">
      <t>シマ</t>
    </rPh>
    <phoneticPr fontId="16"/>
  </si>
  <si>
    <t>三ツ島4丁目</t>
    <rPh sb="0" eb="1">
      <t>ミ</t>
    </rPh>
    <rPh sb="2" eb="3">
      <t>シマ</t>
    </rPh>
    <rPh sb="4" eb="6">
      <t>チョウメ</t>
    </rPh>
    <phoneticPr fontId="16"/>
  </si>
  <si>
    <t>三ツ島5丁目</t>
    <rPh sb="0" eb="1">
      <t>ミ</t>
    </rPh>
    <rPh sb="2" eb="3">
      <t>シマ</t>
    </rPh>
    <rPh sb="4" eb="6">
      <t>チョウメ</t>
    </rPh>
    <phoneticPr fontId="16"/>
  </si>
  <si>
    <t>三ツ島3丁目</t>
    <rPh sb="0" eb="1">
      <t>ミ</t>
    </rPh>
    <rPh sb="2" eb="3">
      <t>シマ</t>
    </rPh>
    <rPh sb="4" eb="6">
      <t>チョウメ</t>
    </rPh>
    <phoneticPr fontId="16"/>
  </si>
  <si>
    <t>三ツ島6丁目</t>
    <rPh sb="0" eb="1">
      <t>ミ</t>
    </rPh>
    <rPh sb="2" eb="3">
      <t>シマ</t>
    </rPh>
    <rPh sb="4" eb="6">
      <t>チョウメ</t>
    </rPh>
    <phoneticPr fontId="16"/>
  </si>
  <si>
    <t>大字横地</t>
    <rPh sb="0" eb="2">
      <t>オオアザ</t>
    </rPh>
    <rPh sb="2" eb="4">
      <t>ヨコチ</t>
    </rPh>
    <phoneticPr fontId="16"/>
  </si>
  <si>
    <t>資料：市民文化部市民課</t>
    <rPh sb="5" eb="7">
      <t>ブンカ</t>
    </rPh>
    <phoneticPr fontId="6"/>
  </si>
  <si>
    <t>2-1.人　　口 　　推　　移</t>
    <phoneticPr fontId="4"/>
  </si>
  <si>
    <t xml:space="preserve"> 本表は、各年10月1日現在の住民基本台帳法に基づく数値である。</t>
    <rPh sb="1" eb="2">
      <t>ホン</t>
    </rPh>
    <rPh sb="2" eb="3">
      <t>ヒョウ</t>
    </rPh>
    <rPh sb="5" eb="6">
      <t>カク</t>
    </rPh>
    <rPh sb="6" eb="7">
      <t>トシ</t>
    </rPh>
    <rPh sb="7" eb="10">
      <t>１０ガツ</t>
    </rPh>
    <rPh sb="11" eb="12">
      <t>ヒ</t>
    </rPh>
    <rPh sb="12" eb="13">
      <t>ゲンダイ</t>
    </rPh>
    <rPh sb="13" eb="14">
      <t>ア</t>
    </rPh>
    <rPh sb="15" eb="17">
      <t>ジュウミン</t>
    </rPh>
    <rPh sb="17" eb="18">
      <t>モト</t>
    </rPh>
    <rPh sb="18" eb="19">
      <t>ホン</t>
    </rPh>
    <rPh sb="19" eb="21">
      <t>ダイチョウ</t>
    </rPh>
    <rPh sb="21" eb="22">
      <t>ホウ</t>
    </rPh>
    <rPh sb="23" eb="24">
      <t>モト</t>
    </rPh>
    <rPh sb="26" eb="28">
      <t>スウチ</t>
    </rPh>
    <phoneticPr fontId="4"/>
  </si>
  <si>
    <t>年　　次</t>
    <rPh sb="0" eb="1">
      <t>ネン</t>
    </rPh>
    <rPh sb="3" eb="4">
      <t>ツ</t>
    </rPh>
    <phoneticPr fontId="4"/>
  </si>
  <si>
    <t>市域面積</t>
    <rPh sb="0" eb="1">
      <t>シ</t>
    </rPh>
    <rPh sb="1" eb="2">
      <t>イキ</t>
    </rPh>
    <rPh sb="2" eb="4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</si>
  <si>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</si>
  <si>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　口</t>
    <rPh sb="0" eb="10">
      <t>ジンコウ</t>
    </rPh>
    <phoneticPr fontId="4"/>
  </si>
  <si>
    <t>性比</t>
    <rPh sb="0" eb="2">
      <t>セイヒ</t>
    </rPh>
    <phoneticPr fontId="6"/>
  </si>
  <si>
    <t>一世帯
当たり
人口</t>
    <rPh sb="0" eb="1">
      <t>イチ</t>
    </rPh>
    <rPh sb="1" eb="3">
      <t>セタイ</t>
    </rPh>
    <rPh sb="4" eb="5">
      <t>ア</t>
    </rPh>
    <rPh sb="8" eb="10">
      <t>ジンコウ</t>
    </rPh>
    <phoneticPr fontId="6"/>
  </si>
  <si>
    <t>人口密度</t>
    <rPh sb="0" eb="2">
      <t>ジンコウ</t>
    </rPh>
    <rPh sb="2" eb="4">
      <t>ミツド</t>
    </rPh>
    <phoneticPr fontId="4"/>
  </si>
  <si>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</si>
  <si>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9"/>
  </si>
  <si>
    <t>男</t>
    <rPh sb="0" eb="1">
      <t>オトコ</t>
    </rPh>
    <phoneticPr fontId="4"/>
  </si>
  <si>
    <t>女</t>
    <rPh sb="0" eb="1">
      <t>オンナ</t>
    </rPh>
    <phoneticPr fontId="9"/>
  </si>
  <si>
    <t>女</t>
    <rPh sb="0" eb="1">
      <t>オンナ</t>
    </rPh>
    <phoneticPr fontId="4"/>
  </si>
  <si>
    <t>（女＝100）</t>
    <rPh sb="1" eb="2">
      <t>オンナ</t>
    </rPh>
    <phoneticPr fontId="6"/>
  </si>
  <si>
    <t>ｋ㎡</t>
    <phoneticPr fontId="4"/>
  </si>
  <si>
    <t>世帯</t>
    <rPh sb="0" eb="2">
      <t>セタイ</t>
    </rPh>
    <phoneticPr fontId="4"/>
  </si>
  <si>
    <t>人</t>
    <rPh sb="0" eb="1">
      <t>ジンコウ</t>
    </rPh>
    <phoneticPr fontId="4"/>
  </si>
  <si>
    <t>人/ｋ㎡</t>
    <rPh sb="0" eb="1">
      <t>ヒト</t>
    </rPh>
    <phoneticPr fontId="4"/>
  </si>
  <si>
    <t>* 昭和10（</t>
    <rPh sb="2" eb="4">
      <t>ショウワ</t>
    </rPh>
    <phoneticPr fontId="6"/>
  </si>
  <si>
    <t>1935）年</t>
    <rPh sb="5" eb="6">
      <t>ネン</t>
    </rPh>
    <phoneticPr fontId="6"/>
  </si>
  <si>
    <t>昭和63（</t>
    <rPh sb="0" eb="2">
      <t>ショウワ</t>
    </rPh>
    <phoneticPr fontId="6"/>
  </si>
  <si>
    <t>1988）年</t>
    <rPh sb="5" eb="6">
      <t>ネン</t>
    </rPh>
    <phoneticPr fontId="6"/>
  </si>
  <si>
    <t>* 昭和15（</t>
    <rPh sb="2" eb="4">
      <t>ショウワ</t>
    </rPh>
    <phoneticPr fontId="6"/>
  </si>
  <si>
    <t>1940）年</t>
    <rPh sb="5" eb="6">
      <t>ネン</t>
    </rPh>
    <phoneticPr fontId="6"/>
  </si>
  <si>
    <t>平成元 (</t>
    <rPh sb="2" eb="3">
      <t>モト</t>
    </rPh>
    <phoneticPr fontId="6"/>
  </si>
  <si>
    <t>1989）年</t>
    <rPh sb="5" eb="6">
      <t>ネン</t>
    </rPh>
    <phoneticPr fontId="6"/>
  </si>
  <si>
    <t>〟</t>
  </si>
  <si>
    <t>* 昭和22（</t>
    <rPh sb="2" eb="4">
      <t>ショウワ</t>
    </rPh>
    <phoneticPr fontId="6"/>
  </si>
  <si>
    <t>1947）年</t>
    <rPh sb="5" eb="6">
      <t>ネン</t>
    </rPh>
    <phoneticPr fontId="6"/>
  </si>
  <si>
    <t>平成2 (</t>
  </si>
  <si>
    <t>1990）年</t>
    <rPh sb="5" eb="6">
      <t>ネン</t>
    </rPh>
    <phoneticPr fontId="6"/>
  </si>
  <si>
    <t>* 昭和25（</t>
    <rPh sb="2" eb="4">
      <t>ショウワ</t>
    </rPh>
    <phoneticPr fontId="6"/>
  </si>
  <si>
    <t>1950）年</t>
    <rPh sb="5" eb="6">
      <t>ネン</t>
    </rPh>
    <phoneticPr fontId="6"/>
  </si>
  <si>
    <t>〟</t>
    <phoneticPr fontId="4"/>
  </si>
  <si>
    <t>平成3 (</t>
  </si>
  <si>
    <t>1991）年</t>
    <rPh sb="5" eb="6">
      <t>ネン</t>
    </rPh>
    <phoneticPr fontId="6"/>
  </si>
  <si>
    <t>* 昭和30（</t>
    <rPh sb="2" eb="4">
      <t>ショウワ</t>
    </rPh>
    <phoneticPr fontId="6"/>
  </si>
  <si>
    <t>1955）年</t>
    <rPh sb="5" eb="6">
      <t>ネン</t>
    </rPh>
    <phoneticPr fontId="6"/>
  </si>
  <si>
    <t>平成4 (</t>
  </si>
  <si>
    <t>1992）年</t>
    <rPh sb="5" eb="6">
      <t>ネン</t>
    </rPh>
    <phoneticPr fontId="6"/>
  </si>
  <si>
    <t>昭和31（</t>
    <rPh sb="0" eb="2">
      <t>ショウワ</t>
    </rPh>
    <phoneticPr fontId="6"/>
  </si>
  <si>
    <t>1956）年</t>
    <rPh sb="5" eb="6">
      <t>ネン</t>
    </rPh>
    <phoneticPr fontId="6"/>
  </si>
  <si>
    <t>平成5 (</t>
  </si>
  <si>
    <t>1993）年</t>
    <rPh sb="5" eb="6">
      <t>ネン</t>
    </rPh>
    <phoneticPr fontId="6"/>
  </si>
  <si>
    <t>昭和32（</t>
    <rPh sb="0" eb="2">
      <t>ショウワ</t>
    </rPh>
    <phoneticPr fontId="6"/>
  </si>
  <si>
    <t>1957）年</t>
    <rPh sb="5" eb="6">
      <t>ネン</t>
    </rPh>
    <phoneticPr fontId="6"/>
  </si>
  <si>
    <t>平成6 (</t>
  </si>
  <si>
    <t>1994）年</t>
    <rPh sb="5" eb="6">
      <t>ネン</t>
    </rPh>
    <phoneticPr fontId="6"/>
  </si>
  <si>
    <t>昭和33（</t>
    <rPh sb="0" eb="2">
      <t>ショウワ</t>
    </rPh>
    <phoneticPr fontId="6"/>
  </si>
  <si>
    <t>1958）年</t>
    <rPh sb="5" eb="6">
      <t>ネン</t>
    </rPh>
    <phoneticPr fontId="6"/>
  </si>
  <si>
    <t>平成7 (</t>
  </si>
  <si>
    <t>1995）年</t>
    <rPh sb="5" eb="6">
      <t>ネン</t>
    </rPh>
    <phoneticPr fontId="6"/>
  </si>
  <si>
    <t>昭和34（</t>
    <rPh sb="0" eb="2">
      <t>ショウワ</t>
    </rPh>
    <phoneticPr fontId="6"/>
  </si>
  <si>
    <t>1959）年</t>
    <rPh sb="5" eb="6">
      <t>ネン</t>
    </rPh>
    <phoneticPr fontId="6"/>
  </si>
  <si>
    <t>平成8 (</t>
  </si>
  <si>
    <t>1996）年</t>
    <rPh sb="5" eb="6">
      <t>ネン</t>
    </rPh>
    <phoneticPr fontId="6"/>
  </si>
  <si>
    <t>昭和35（</t>
    <rPh sb="0" eb="2">
      <t>ショウワ</t>
    </rPh>
    <phoneticPr fontId="6"/>
  </si>
  <si>
    <t>1960）年</t>
    <rPh sb="5" eb="6">
      <t>ネン</t>
    </rPh>
    <phoneticPr fontId="6"/>
  </si>
  <si>
    <t>平成9 (</t>
  </si>
  <si>
    <t>1997）年</t>
    <rPh sb="5" eb="6">
      <t>ネン</t>
    </rPh>
    <phoneticPr fontId="6"/>
  </si>
  <si>
    <t>昭和36（</t>
    <rPh sb="0" eb="2">
      <t>ショウワ</t>
    </rPh>
    <phoneticPr fontId="6"/>
  </si>
  <si>
    <t>1961）年</t>
    <rPh sb="5" eb="6">
      <t>ネン</t>
    </rPh>
    <phoneticPr fontId="6"/>
  </si>
  <si>
    <t>平成10 (</t>
  </si>
  <si>
    <t>1998）年</t>
    <rPh sb="5" eb="6">
      <t>ネン</t>
    </rPh>
    <phoneticPr fontId="6"/>
  </si>
  <si>
    <t>昭和37（</t>
    <rPh sb="0" eb="2">
      <t>ショウワ</t>
    </rPh>
    <phoneticPr fontId="6"/>
  </si>
  <si>
    <t>1962）年</t>
    <rPh sb="5" eb="6">
      <t>ネン</t>
    </rPh>
    <phoneticPr fontId="6"/>
  </si>
  <si>
    <t>平成11 (</t>
  </si>
  <si>
    <t>1999）年</t>
    <rPh sb="5" eb="6">
      <t>ネン</t>
    </rPh>
    <phoneticPr fontId="6"/>
  </si>
  <si>
    <t>昭和38（</t>
    <rPh sb="0" eb="2">
      <t>ショウワ</t>
    </rPh>
    <phoneticPr fontId="6"/>
  </si>
  <si>
    <t>1963）年</t>
    <rPh sb="5" eb="6">
      <t>ネン</t>
    </rPh>
    <phoneticPr fontId="6"/>
  </si>
  <si>
    <t>平成12 (</t>
  </si>
  <si>
    <t>2000）年</t>
    <rPh sb="5" eb="6">
      <t>ネン</t>
    </rPh>
    <phoneticPr fontId="6"/>
  </si>
  <si>
    <t>昭和39（</t>
    <rPh sb="0" eb="2">
      <t>ショウワ</t>
    </rPh>
    <phoneticPr fontId="6"/>
  </si>
  <si>
    <t>1964）年</t>
    <rPh sb="5" eb="6">
      <t>ネン</t>
    </rPh>
    <phoneticPr fontId="6"/>
  </si>
  <si>
    <t>平成13 (</t>
  </si>
  <si>
    <t>2001）年</t>
    <rPh sb="5" eb="6">
      <t>ネン</t>
    </rPh>
    <phoneticPr fontId="6"/>
  </si>
  <si>
    <t>昭和40（</t>
    <rPh sb="0" eb="2">
      <t>ショウワ</t>
    </rPh>
    <phoneticPr fontId="6"/>
  </si>
  <si>
    <t>1965）年</t>
    <rPh sb="5" eb="6">
      <t>ネン</t>
    </rPh>
    <phoneticPr fontId="6"/>
  </si>
  <si>
    <t>平成14 (</t>
  </si>
  <si>
    <t>2002）年</t>
    <rPh sb="5" eb="6">
      <t>ネン</t>
    </rPh>
    <phoneticPr fontId="6"/>
  </si>
  <si>
    <t>昭和41（</t>
    <rPh sb="0" eb="2">
      <t>ショウワ</t>
    </rPh>
    <phoneticPr fontId="6"/>
  </si>
  <si>
    <t>1966）年</t>
    <rPh sb="5" eb="6">
      <t>ネン</t>
    </rPh>
    <phoneticPr fontId="6"/>
  </si>
  <si>
    <t>平成15 (</t>
  </si>
  <si>
    <t>2003）年</t>
    <rPh sb="5" eb="6">
      <t>ネン</t>
    </rPh>
    <phoneticPr fontId="6"/>
  </si>
  <si>
    <t>昭和42（</t>
    <rPh sb="0" eb="2">
      <t>ショウワ</t>
    </rPh>
    <phoneticPr fontId="6"/>
  </si>
  <si>
    <t>1967）年</t>
    <rPh sb="5" eb="6">
      <t>ネン</t>
    </rPh>
    <phoneticPr fontId="6"/>
  </si>
  <si>
    <t>平成16 (</t>
  </si>
  <si>
    <t>2004）年</t>
    <rPh sb="5" eb="6">
      <t>ネン</t>
    </rPh>
    <phoneticPr fontId="6"/>
  </si>
  <si>
    <t>昭和43（</t>
    <rPh sb="0" eb="2">
      <t>ショウワ</t>
    </rPh>
    <phoneticPr fontId="6"/>
  </si>
  <si>
    <t>1968）年</t>
    <rPh sb="5" eb="6">
      <t>ネン</t>
    </rPh>
    <phoneticPr fontId="6"/>
  </si>
  <si>
    <t>平成17 (</t>
  </si>
  <si>
    <t>2005）年</t>
    <rPh sb="5" eb="6">
      <t>ネン</t>
    </rPh>
    <phoneticPr fontId="6"/>
  </si>
  <si>
    <t>昭和44（</t>
    <rPh sb="0" eb="2">
      <t>ショウワ</t>
    </rPh>
    <phoneticPr fontId="6"/>
  </si>
  <si>
    <t>1969）年</t>
    <rPh sb="5" eb="6">
      <t>ネン</t>
    </rPh>
    <phoneticPr fontId="6"/>
  </si>
  <si>
    <t>平成18 (</t>
  </si>
  <si>
    <t>2006）年</t>
    <rPh sb="5" eb="6">
      <t>ネン</t>
    </rPh>
    <phoneticPr fontId="6"/>
  </si>
  <si>
    <t>昭和45（</t>
    <rPh sb="0" eb="2">
      <t>ショウワ</t>
    </rPh>
    <phoneticPr fontId="6"/>
  </si>
  <si>
    <t>1970）年</t>
    <rPh sb="5" eb="6">
      <t>ネン</t>
    </rPh>
    <phoneticPr fontId="6"/>
  </si>
  <si>
    <t>平成19 (</t>
  </si>
  <si>
    <t>2007）年</t>
    <rPh sb="5" eb="6">
      <t>ネン</t>
    </rPh>
    <phoneticPr fontId="6"/>
  </si>
  <si>
    <t>昭和46（</t>
    <rPh sb="0" eb="2">
      <t>ショウワ</t>
    </rPh>
    <phoneticPr fontId="6"/>
  </si>
  <si>
    <t>1971）年</t>
    <rPh sb="5" eb="6">
      <t>ネン</t>
    </rPh>
    <phoneticPr fontId="6"/>
  </si>
  <si>
    <t>平成20 (</t>
  </si>
  <si>
    <t>2008）年</t>
    <rPh sb="5" eb="6">
      <t>ネン</t>
    </rPh>
    <phoneticPr fontId="6"/>
  </si>
  <si>
    <t>昭和47（</t>
    <rPh sb="0" eb="2">
      <t>ショウワ</t>
    </rPh>
    <phoneticPr fontId="6"/>
  </si>
  <si>
    <t>1972）年</t>
    <rPh sb="5" eb="6">
      <t>ネン</t>
    </rPh>
    <phoneticPr fontId="6"/>
  </si>
  <si>
    <t>平成21 (</t>
  </si>
  <si>
    <t>2009）年</t>
    <rPh sb="5" eb="6">
      <t>ネン</t>
    </rPh>
    <phoneticPr fontId="6"/>
  </si>
  <si>
    <t>昭和48（</t>
    <rPh sb="0" eb="2">
      <t>ショウワ</t>
    </rPh>
    <phoneticPr fontId="6"/>
  </si>
  <si>
    <t>1973）年</t>
    <rPh sb="5" eb="6">
      <t>ネン</t>
    </rPh>
    <phoneticPr fontId="6"/>
  </si>
  <si>
    <t>平成22 (</t>
  </si>
  <si>
    <t>2010）年</t>
    <rPh sb="5" eb="6">
      <t>ネン</t>
    </rPh>
    <phoneticPr fontId="6"/>
  </si>
  <si>
    <t>昭和49（</t>
    <rPh sb="0" eb="2">
      <t>ショウワ</t>
    </rPh>
    <phoneticPr fontId="6"/>
  </si>
  <si>
    <t>1974）年</t>
    <rPh sb="5" eb="6">
      <t>ネン</t>
    </rPh>
    <phoneticPr fontId="6"/>
  </si>
  <si>
    <t>平成23 (</t>
  </si>
  <si>
    <t>2011）年</t>
    <rPh sb="5" eb="6">
      <t>ネン</t>
    </rPh>
    <phoneticPr fontId="6"/>
  </si>
  <si>
    <t>昭和50（</t>
    <rPh sb="0" eb="2">
      <t>ショウワ</t>
    </rPh>
    <phoneticPr fontId="6"/>
  </si>
  <si>
    <t>1975）年</t>
    <rPh sb="5" eb="6">
      <t>ネン</t>
    </rPh>
    <phoneticPr fontId="6"/>
  </si>
  <si>
    <t>平成24 (</t>
  </si>
  <si>
    <t>2012）年</t>
    <rPh sb="5" eb="6">
      <t>ネン</t>
    </rPh>
    <phoneticPr fontId="6"/>
  </si>
  <si>
    <t>昭和51（</t>
    <rPh sb="0" eb="2">
      <t>ショウワ</t>
    </rPh>
    <phoneticPr fontId="6"/>
  </si>
  <si>
    <t>1976）年</t>
    <rPh sb="5" eb="6">
      <t>ネン</t>
    </rPh>
    <phoneticPr fontId="6"/>
  </si>
  <si>
    <t>平成25 (</t>
  </si>
  <si>
    <t>2013）年</t>
    <rPh sb="5" eb="6">
      <t>ネン</t>
    </rPh>
    <phoneticPr fontId="6"/>
  </si>
  <si>
    <t>昭和52（</t>
    <rPh sb="0" eb="2">
      <t>ショウワ</t>
    </rPh>
    <phoneticPr fontId="6"/>
  </si>
  <si>
    <t>1977）年</t>
    <rPh sb="5" eb="6">
      <t>ネン</t>
    </rPh>
    <phoneticPr fontId="6"/>
  </si>
  <si>
    <t>平成26 (</t>
  </si>
  <si>
    <t>2014）年</t>
    <rPh sb="5" eb="6">
      <t>ネン</t>
    </rPh>
    <phoneticPr fontId="6"/>
  </si>
  <si>
    <t>昭和53（</t>
    <rPh sb="0" eb="2">
      <t>ショウワ</t>
    </rPh>
    <phoneticPr fontId="6"/>
  </si>
  <si>
    <t>1978）年</t>
    <rPh sb="5" eb="6">
      <t>ネン</t>
    </rPh>
    <phoneticPr fontId="6"/>
  </si>
  <si>
    <t>平成27 (</t>
  </si>
  <si>
    <t>2015）年</t>
    <rPh sb="5" eb="6">
      <t>ネン</t>
    </rPh>
    <phoneticPr fontId="6"/>
  </si>
  <si>
    <t>昭和54（</t>
    <rPh sb="0" eb="2">
      <t>ショウワ</t>
    </rPh>
    <phoneticPr fontId="6"/>
  </si>
  <si>
    <t>1979）年</t>
    <rPh sb="5" eb="6">
      <t>ネン</t>
    </rPh>
    <phoneticPr fontId="6"/>
  </si>
  <si>
    <t>平成28 (</t>
  </si>
  <si>
    <t>2016）年</t>
    <rPh sb="5" eb="6">
      <t>ネン</t>
    </rPh>
    <phoneticPr fontId="6"/>
  </si>
  <si>
    <t>昭和55（</t>
    <rPh sb="0" eb="2">
      <t>ショウワ</t>
    </rPh>
    <phoneticPr fontId="6"/>
  </si>
  <si>
    <t>1980）年</t>
    <rPh sb="5" eb="6">
      <t>ネン</t>
    </rPh>
    <phoneticPr fontId="6"/>
  </si>
  <si>
    <t>平成29 (</t>
  </si>
  <si>
    <t>2017）年</t>
    <rPh sb="5" eb="6">
      <t>ネン</t>
    </rPh>
    <phoneticPr fontId="6"/>
  </si>
  <si>
    <t>昭和56（</t>
    <rPh sb="0" eb="2">
      <t>ショウワ</t>
    </rPh>
    <phoneticPr fontId="6"/>
  </si>
  <si>
    <t>1981）年</t>
    <rPh sb="5" eb="6">
      <t>ネン</t>
    </rPh>
    <phoneticPr fontId="6"/>
  </si>
  <si>
    <t>平成30 (</t>
    <phoneticPr fontId="6"/>
  </si>
  <si>
    <t>2018）年</t>
    <rPh sb="5" eb="6">
      <t>ネン</t>
    </rPh>
    <phoneticPr fontId="6"/>
  </si>
  <si>
    <t>昭和57（</t>
    <rPh sb="0" eb="2">
      <t>ショウワ</t>
    </rPh>
    <phoneticPr fontId="6"/>
  </si>
  <si>
    <t>1982）年</t>
    <rPh sb="5" eb="6">
      <t>ネン</t>
    </rPh>
    <phoneticPr fontId="6"/>
  </si>
  <si>
    <t>令和元 (</t>
    <rPh sb="0" eb="2">
      <t>レイワ</t>
    </rPh>
    <rPh sb="2" eb="3">
      <t>ガン</t>
    </rPh>
    <phoneticPr fontId="6"/>
  </si>
  <si>
    <t>2019）年</t>
    <rPh sb="5" eb="6">
      <t>ネン</t>
    </rPh>
    <phoneticPr fontId="6"/>
  </si>
  <si>
    <t>昭和58（</t>
    <rPh sb="0" eb="2">
      <t>ショウワ</t>
    </rPh>
    <phoneticPr fontId="6"/>
  </si>
  <si>
    <t>1983）年</t>
    <rPh sb="5" eb="6">
      <t>ネン</t>
    </rPh>
    <phoneticPr fontId="6"/>
  </si>
  <si>
    <t>令和2 (</t>
    <rPh sb="0" eb="2">
      <t>レイワ</t>
    </rPh>
    <phoneticPr fontId="6"/>
  </si>
  <si>
    <t>2020）年</t>
    <rPh sb="5" eb="6">
      <t>ネン</t>
    </rPh>
    <phoneticPr fontId="6"/>
  </si>
  <si>
    <t>昭和59（</t>
    <rPh sb="0" eb="2">
      <t>ショウワ</t>
    </rPh>
    <phoneticPr fontId="6"/>
  </si>
  <si>
    <t>1984）年</t>
    <rPh sb="5" eb="6">
      <t>ネン</t>
    </rPh>
    <phoneticPr fontId="6"/>
  </si>
  <si>
    <t>令和3 (</t>
    <rPh sb="0" eb="2">
      <t>レイワ</t>
    </rPh>
    <phoneticPr fontId="6"/>
  </si>
  <si>
    <t>2021）年</t>
    <rPh sb="5" eb="6">
      <t>ネン</t>
    </rPh>
    <phoneticPr fontId="6"/>
  </si>
  <si>
    <t>昭和60（</t>
    <rPh sb="0" eb="2">
      <t>ショウワ</t>
    </rPh>
    <phoneticPr fontId="6"/>
  </si>
  <si>
    <t>1985）年</t>
    <rPh sb="5" eb="6">
      <t>ネン</t>
    </rPh>
    <phoneticPr fontId="6"/>
  </si>
  <si>
    <t>令和4 (</t>
    <rPh sb="0" eb="2">
      <t>レイワ</t>
    </rPh>
    <phoneticPr fontId="6"/>
  </si>
  <si>
    <t>2022）年</t>
    <rPh sb="5" eb="6">
      <t>ネン</t>
    </rPh>
    <phoneticPr fontId="6"/>
  </si>
  <si>
    <t>昭和61（</t>
    <rPh sb="0" eb="2">
      <t>ショウワ</t>
    </rPh>
    <phoneticPr fontId="6"/>
  </si>
  <si>
    <t>1986）年</t>
    <rPh sb="5" eb="6">
      <t>ネン</t>
    </rPh>
    <phoneticPr fontId="6"/>
  </si>
  <si>
    <t>昭和62（</t>
    <rPh sb="0" eb="2">
      <t>ショウワ</t>
    </rPh>
    <phoneticPr fontId="6"/>
  </si>
  <si>
    <t>1987）年</t>
    <rPh sb="5" eb="6">
      <t>ネン</t>
    </rPh>
    <phoneticPr fontId="6"/>
  </si>
  <si>
    <t xml:space="preserve">  備考：　*　の年は、国勢調査人口である。</t>
    <rPh sb="2" eb="4">
      <t>ビコウ</t>
    </rPh>
    <rPh sb="9" eb="10">
      <t>ネン</t>
    </rPh>
    <rPh sb="12" eb="14">
      <t>コクセイ</t>
    </rPh>
    <rPh sb="14" eb="16">
      <t>チョウサ</t>
    </rPh>
    <rPh sb="16" eb="18">
      <t>ジンコウ</t>
    </rPh>
    <phoneticPr fontId="4"/>
  </si>
  <si>
    <t xml:space="preserve">  備考：平成23年までは住民基本台帳法及び外国人登録法に基づくものであるが、法改正に伴い、外国人住民　　も住民基本台帳に記載されることとなったことから、平成24年以降は住民基本台帳登録者数に</t>
    <rPh sb="2" eb="4">
      <t>ビコウ</t>
    </rPh>
    <rPh sb="5" eb="7">
      <t>ヘイセイ</t>
    </rPh>
    <rPh sb="9" eb="10">
      <t>ネン</t>
    </rPh>
    <rPh sb="13" eb="15">
      <t>ジュウミン</t>
    </rPh>
    <rPh sb="15" eb="17">
      <t>キホン</t>
    </rPh>
    <rPh sb="17" eb="19">
      <t>ダイチョウ</t>
    </rPh>
    <rPh sb="19" eb="20">
      <t>ホウ</t>
    </rPh>
    <rPh sb="20" eb="21">
      <t>オヨ</t>
    </rPh>
    <rPh sb="22" eb="24">
      <t>ガイコク</t>
    </rPh>
    <rPh sb="24" eb="25">
      <t>ジン</t>
    </rPh>
    <rPh sb="25" eb="28">
      <t>トウロクホウ</t>
    </rPh>
    <rPh sb="29" eb="30">
      <t>モト</t>
    </rPh>
    <rPh sb="39" eb="42">
      <t>ホウカイセイ</t>
    </rPh>
    <rPh sb="43" eb="44">
      <t>トモナ</t>
    </rPh>
    <phoneticPr fontId="4"/>
  </si>
  <si>
    <t>　　　　外国人住民も含む。</t>
    <phoneticPr fontId="6"/>
  </si>
  <si>
    <t xml:space="preserve">  資料：総務部管財統計課</t>
    <rPh sb="2" eb="4">
      <t>シリョウ</t>
    </rPh>
    <rPh sb="5" eb="7">
      <t>ソウム</t>
    </rPh>
    <rPh sb="7" eb="8">
      <t>ブ</t>
    </rPh>
    <rPh sb="8" eb="10">
      <t>カンザイ</t>
    </rPh>
    <rPh sb="10" eb="12">
      <t>トウケイ</t>
    </rPh>
    <rPh sb="12" eb="13">
      <t>カ</t>
    </rPh>
    <phoneticPr fontId="4"/>
  </si>
  <si>
    <t>　　2-2.戸籍人口及び　住民基本台帳人口</t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4"/>
  </si>
  <si>
    <t>本表は、各年4月1日及び各月 1日現在の数値である。</t>
    <phoneticPr fontId="4"/>
  </si>
  <si>
    <t>年度・月</t>
    <rPh sb="0" eb="2">
      <t>ネンド</t>
    </rPh>
    <rPh sb="3" eb="4">
      <t>ツキ</t>
    </rPh>
    <phoneticPr fontId="4"/>
  </si>
  <si>
    <t>戸　　　　籍</t>
    <rPh sb="0" eb="1">
      <t>ト</t>
    </rPh>
    <rPh sb="5" eb="6">
      <t>セキ</t>
    </rPh>
    <phoneticPr fontId="4"/>
  </si>
  <si>
    <t>住　　　民　　　基　　　本　　　台　　　帳</t>
    <phoneticPr fontId="4"/>
  </si>
  <si>
    <t>年次・月</t>
    <rPh sb="0" eb="2">
      <t>ネンジ</t>
    </rPh>
    <rPh sb="3" eb="4">
      <t>ツキ</t>
    </rPh>
    <phoneticPr fontId="4"/>
  </si>
  <si>
    <t>本籍数</t>
    <rPh sb="0" eb="2">
      <t>ホンセキ</t>
    </rPh>
    <rPh sb="2" eb="3">
      <t>カズ</t>
    </rPh>
    <phoneticPr fontId="4"/>
  </si>
  <si>
    <t>本籍人口</t>
    <rPh sb="0" eb="2">
      <t>ホンセキ</t>
    </rPh>
    <rPh sb="2" eb="4">
      <t>ジンコウ</t>
    </rPh>
    <phoneticPr fontId="4"/>
  </si>
  <si>
    <t>総世帯数</t>
    <rPh sb="0" eb="1">
      <t>ソウ</t>
    </rPh>
    <rPh sb="1" eb="4">
      <t>セタイスウ</t>
    </rPh>
    <phoneticPr fontId="6"/>
  </si>
  <si>
    <t>総人口</t>
    <rPh sb="0" eb="3">
      <t>ソウジンコウ</t>
    </rPh>
    <phoneticPr fontId="6"/>
  </si>
  <si>
    <t>日本人世帯数</t>
    <rPh sb="0" eb="3">
      <t>ニホンジン</t>
    </rPh>
    <rPh sb="3" eb="5">
      <t>セタイ</t>
    </rPh>
    <rPh sb="5" eb="6">
      <t>カズ</t>
    </rPh>
    <phoneticPr fontId="4"/>
  </si>
  <si>
    <t>日　本　人　人　口</t>
    <rPh sb="0" eb="1">
      <t>ヒ</t>
    </rPh>
    <rPh sb="2" eb="3">
      <t>ホン</t>
    </rPh>
    <rPh sb="4" eb="5">
      <t>ヒト</t>
    </rPh>
    <rPh sb="6" eb="7">
      <t>ヒト</t>
    </rPh>
    <rPh sb="8" eb="9">
      <t>クチ</t>
    </rPh>
    <phoneticPr fontId="4"/>
  </si>
  <si>
    <t>外国人世帯数</t>
    <rPh sb="0" eb="2">
      <t>ガイコク</t>
    </rPh>
    <rPh sb="2" eb="3">
      <t>ジン</t>
    </rPh>
    <rPh sb="3" eb="5">
      <t>セタイ</t>
    </rPh>
    <rPh sb="5" eb="6">
      <t>カズ</t>
    </rPh>
    <phoneticPr fontId="4"/>
  </si>
  <si>
    <t>外　国　人　人　口</t>
    <rPh sb="0" eb="1">
      <t>ホカ</t>
    </rPh>
    <rPh sb="2" eb="3">
      <t>クニ</t>
    </rPh>
    <rPh sb="4" eb="5">
      <t>ジン</t>
    </rPh>
    <rPh sb="6" eb="7">
      <t>ヒト</t>
    </rPh>
    <rPh sb="8" eb="9">
      <t>クチ</t>
    </rPh>
    <phoneticPr fontId="4"/>
  </si>
  <si>
    <t>混合世帯数</t>
    <rPh sb="0" eb="2">
      <t>コンゴウ</t>
    </rPh>
    <rPh sb="2" eb="4">
      <t>セタイ</t>
    </rPh>
    <rPh sb="4" eb="5">
      <t>スウ</t>
    </rPh>
    <phoneticPr fontId="4"/>
  </si>
  <si>
    <t>　 総　　数</t>
    <rPh sb="2" eb="3">
      <t>ソウ</t>
    </rPh>
    <rPh sb="5" eb="6">
      <t>スウ</t>
    </rPh>
    <phoneticPr fontId="4"/>
  </si>
  <si>
    <t>総　数</t>
    <rPh sb="0" eb="3">
      <t>ソウスウ</t>
    </rPh>
    <phoneticPr fontId="4"/>
  </si>
  <si>
    <t>令和３年4月</t>
    <rPh sb="0" eb="2">
      <t>レイワ</t>
    </rPh>
    <rPh sb="3" eb="4">
      <t>ネン</t>
    </rPh>
    <rPh sb="4" eb="5">
      <t>ヘイネン</t>
    </rPh>
    <rPh sb="5" eb="6">
      <t>ガツ</t>
    </rPh>
    <phoneticPr fontId="4"/>
  </si>
  <si>
    <t>4月</t>
    <rPh sb="1" eb="2">
      <t>ガツ</t>
    </rPh>
    <phoneticPr fontId="6"/>
  </si>
  <si>
    <t>　　　　 5月</t>
    <rPh sb="6" eb="7">
      <t>ツキ</t>
    </rPh>
    <phoneticPr fontId="6"/>
  </si>
  <si>
    <t>5月</t>
    <rPh sb="1" eb="2">
      <t>ガツ</t>
    </rPh>
    <phoneticPr fontId="6"/>
  </si>
  <si>
    <t>　　　　 6月</t>
    <rPh sb="6" eb="7">
      <t>ツキ</t>
    </rPh>
    <phoneticPr fontId="6"/>
  </si>
  <si>
    <t>　　　　 7月</t>
    <rPh sb="6" eb="7">
      <t>ツキ</t>
    </rPh>
    <phoneticPr fontId="6"/>
  </si>
  <si>
    <t>　　　　 8月</t>
    <rPh sb="6" eb="7">
      <t>ツキ</t>
    </rPh>
    <phoneticPr fontId="6"/>
  </si>
  <si>
    <t>　　　　 9月</t>
    <rPh sb="6" eb="7">
      <t>ツキ</t>
    </rPh>
    <phoneticPr fontId="6"/>
  </si>
  <si>
    <t>　　　　10月</t>
    <rPh sb="6" eb="7">
      <t>ツキ</t>
    </rPh>
    <phoneticPr fontId="6"/>
  </si>
  <si>
    <t>　　　　11月</t>
    <rPh sb="6" eb="7">
      <t>ツキ</t>
    </rPh>
    <phoneticPr fontId="6"/>
  </si>
  <si>
    <t>　　　　12月</t>
    <rPh sb="6" eb="7">
      <t>ツキ</t>
    </rPh>
    <phoneticPr fontId="6"/>
  </si>
  <si>
    <t>令和４年1月</t>
    <rPh sb="0" eb="2">
      <t>レイワ</t>
    </rPh>
    <rPh sb="3" eb="4">
      <t>ネン</t>
    </rPh>
    <rPh sb="5" eb="6">
      <t>ガツ</t>
    </rPh>
    <phoneticPr fontId="4"/>
  </si>
  <si>
    <t>1月</t>
    <rPh sb="1" eb="2">
      <t>ガツ</t>
    </rPh>
    <phoneticPr fontId="6"/>
  </si>
  <si>
    <t>　　　　 2月</t>
    <rPh sb="6" eb="7">
      <t>ツキ</t>
    </rPh>
    <phoneticPr fontId="6"/>
  </si>
  <si>
    <t>2月</t>
    <rPh sb="1" eb="2">
      <t>ガツ</t>
    </rPh>
    <phoneticPr fontId="4"/>
  </si>
  <si>
    <t>　　　　 3月</t>
    <rPh sb="6" eb="7">
      <t>ツキ</t>
    </rPh>
    <phoneticPr fontId="6"/>
  </si>
  <si>
    <t xml:space="preserve">  　資料：総務部管財統計課、市民文化部市民課</t>
    <rPh sb="3" eb="5">
      <t>シリョウ</t>
    </rPh>
    <phoneticPr fontId="4"/>
  </si>
  <si>
    <t>2-3. 人　　　口　　　動　　　態</t>
    <phoneticPr fontId="4"/>
  </si>
  <si>
    <t>　　　　　　　　　　　　　　　　　　　　　本表の自然動態は、戸籍法による届出数である。社会動  態は、住民基本台帳法にもとづく届出移動数である。</t>
    <rPh sb="21" eb="22">
      <t>ホン</t>
    </rPh>
    <rPh sb="22" eb="23">
      <t>ヒョウ</t>
    </rPh>
    <rPh sb="24" eb="26">
      <t>シゼン</t>
    </rPh>
    <rPh sb="26" eb="28">
      <t>ドウタイ</t>
    </rPh>
    <rPh sb="30" eb="33">
      <t>コセキホウ</t>
    </rPh>
    <rPh sb="36" eb="38">
      <t>トドケデ</t>
    </rPh>
    <rPh sb="38" eb="39">
      <t>スウ</t>
    </rPh>
    <rPh sb="43" eb="44">
      <t>シャ</t>
    </rPh>
    <rPh sb="44" eb="45">
      <t>カイ</t>
    </rPh>
    <rPh sb="45" eb="46">
      <t>ドウ</t>
    </rPh>
    <rPh sb="48" eb="49">
      <t>タイ</t>
    </rPh>
    <rPh sb="51" eb="53">
      <t>ジュウミン</t>
    </rPh>
    <rPh sb="53" eb="55">
      <t>キホン</t>
    </rPh>
    <rPh sb="55" eb="57">
      <t>ダイチョウ</t>
    </rPh>
    <rPh sb="57" eb="58">
      <t>ホウ</t>
    </rPh>
    <phoneticPr fontId="4"/>
  </si>
  <si>
    <t>　　　　　　　　　　　　　　　　　　　　　　婚姻、離婚、死産は、本市において受理した件数に、　国外にて届出された件数を加えたものである。</t>
    <rPh sb="22" eb="24">
      <t>コンイン</t>
    </rPh>
    <rPh sb="25" eb="27">
      <t>リコン</t>
    </rPh>
    <rPh sb="28" eb="30">
      <t>シザン</t>
    </rPh>
    <rPh sb="32" eb="33">
      <t>ホン</t>
    </rPh>
    <rPh sb="33" eb="34">
      <t>シ</t>
    </rPh>
    <rPh sb="38" eb="40">
      <t>ジュリ</t>
    </rPh>
    <rPh sb="42" eb="43">
      <t>ケン</t>
    </rPh>
    <rPh sb="43" eb="44">
      <t>カズ</t>
    </rPh>
    <rPh sb="47" eb="49">
      <t>コクガイ</t>
    </rPh>
    <rPh sb="51" eb="53">
      <t>トドケデ</t>
    </rPh>
    <rPh sb="56" eb="57">
      <t>ケン</t>
    </rPh>
    <rPh sb="57" eb="58">
      <t>カズ</t>
    </rPh>
    <rPh sb="59" eb="60">
      <t>クワ</t>
    </rPh>
    <phoneticPr fontId="4"/>
  </si>
  <si>
    <t xml:space="preserve"> </t>
    <phoneticPr fontId="4"/>
  </si>
  <si>
    <t>自　　　然　　　動　　　態</t>
    <phoneticPr fontId="4"/>
  </si>
  <si>
    <t>社　　　会　　　動　　　態</t>
    <phoneticPr fontId="4"/>
  </si>
  <si>
    <t>社会
自然
増減</t>
    <rPh sb="0" eb="2">
      <t>シャカイ</t>
    </rPh>
    <rPh sb="3" eb="5">
      <t>シゼン</t>
    </rPh>
    <rPh sb="6" eb="8">
      <t>ゾウゲン</t>
    </rPh>
    <phoneticPr fontId="6"/>
  </si>
  <si>
    <t>婚　姻
（件）</t>
    <rPh sb="0" eb="1">
      <t>コン</t>
    </rPh>
    <rPh sb="2" eb="3">
      <t>トツ</t>
    </rPh>
    <phoneticPr fontId="4"/>
  </si>
  <si>
    <t>離　婚
（件）</t>
    <rPh sb="0" eb="1">
      <t>リ</t>
    </rPh>
    <rPh sb="2" eb="3">
      <t>コン</t>
    </rPh>
    <phoneticPr fontId="4"/>
  </si>
  <si>
    <t>年次・月</t>
    <rPh sb="0" eb="1">
      <t>ネンド</t>
    </rPh>
    <rPh sb="1" eb="2">
      <t>ツ</t>
    </rPh>
    <rPh sb="3" eb="4">
      <t>ツキ</t>
    </rPh>
    <phoneticPr fontId="4"/>
  </si>
  <si>
    <t>出　　　生</t>
  </si>
  <si>
    <t>死　　　亡</t>
  </si>
  <si>
    <t>増　　減</t>
    <rPh sb="0" eb="1">
      <t>ゾウ</t>
    </rPh>
    <rPh sb="3" eb="4">
      <t>ゲン</t>
    </rPh>
    <phoneticPr fontId="4"/>
  </si>
  <si>
    <t>転　  　　入　</t>
    <phoneticPr fontId="4"/>
  </si>
  <si>
    <t>転　　　出　</t>
    <phoneticPr fontId="4"/>
  </si>
  <si>
    <t>死　産</t>
    <rPh sb="0" eb="1">
      <t>シ</t>
    </rPh>
    <rPh sb="2" eb="3">
      <t>サン</t>
    </rPh>
    <phoneticPr fontId="4"/>
  </si>
  <si>
    <t>元</t>
    <rPh sb="0" eb="1">
      <t>ガン</t>
    </rPh>
    <phoneticPr fontId="6"/>
  </si>
  <si>
    <t xml:space="preserve">令和３年1月 </t>
    <rPh sb="0" eb="2">
      <t>レイワ</t>
    </rPh>
    <rPh sb="3" eb="4">
      <t>ネン</t>
    </rPh>
    <rPh sb="4" eb="5">
      <t>ヘイネン</t>
    </rPh>
    <rPh sb="5" eb="6">
      <t>ガツ</t>
    </rPh>
    <phoneticPr fontId="4"/>
  </si>
  <si>
    <t>1月</t>
    <rPh sb="1" eb="2">
      <t>ツキ</t>
    </rPh>
    <phoneticPr fontId="6"/>
  </si>
  <si>
    <t xml:space="preserve">2月 </t>
    <rPh sb="1" eb="2">
      <t>ツキ</t>
    </rPh>
    <phoneticPr fontId="6"/>
  </si>
  <si>
    <t>2月</t>
    <rPh sb="1" eb="2">
      <t>ツキ</t>
    </rPh>
    <phoneticPr fontId="6"/>
  </si>
  <si>
    <t xml:space="preserve">3月 </t>
    <phoneticPr fontId="6"/>
  </si>
  <si>
    <t xml:space="preserve">4月 </t>
    <phoneticPr fontId="6"/>
  </si>
  <si>
    <t xml:space="preserve">5月 </t>
    <phoneticPr fontId="6"/>
  </si>
  <si>
    <t xml:space="preserve">6月 </t>
    <phoneticPr fontId="6"/>
  </si>
  <si>
    <t xml:space="preserve">7月 </t>
    <phoneticPr fontId="6"/>
  </si>
  <si>
    <t xml:space="preserve">8月 </t>
    <phoneticPr fontId="6"/>
  </si>
  <si>
    <t xml:space="preserve">9月 </t>
    <phoneticPr fontId="6"/>
  </si>
  <si>
    <t xml:space="preserve">10月 </t>
    <phoneticPr fontId="6"/>
  </si>
  <si>
    <t xml:space="preserve">11月 </t>
    <phoneticPr fontId="6"/>
  </si>
  <si>
    <t xml:space="preserve">12月 </t>
    <phoneticPr fontId="6"/>
  </si>
  <si>
    <t>　</t>
    <phoneticPr fontId="4"/>
  </si>
  <si>
    <t>　　備考：婚姻、離婚、死産について、1月は1月1日から2月14日までの数値、2月から11月までは、当月　15日から翌月14日までの数値、12月は、12月15日から12月末日までの数値である。</t>
    <rPh sb="2" eb="4">
      <t>ビコウ</t>
    </rPh>
    <rPh sb="5" eb="7">
      <t>コンイン</t>
    </rPh>
    <rPh sb="8" eb="10">
      <t>リコン</t>
    </rPh>
    <rPh sb="11" eb="13">
      <t>シザン</t>
    </rPh>
    <rPh sb="19" eb="20">
      <t>ガツ</t>
    </rPh>
    <rPh sb="22" eb="23">
      <t>ガツ</t>
    </rPh>
    <rPh sb="24" eb="25">
      <t>ニチ</t>
    </rPh>
    <rPh sb="28" eb="29">
      <t>ガツ</t>
    </rPh>
    <rPh sb="31" eb="32">
      <t>ニチ</t>
    </rPh>
    <rPh sb="35" eb="37">
      <t>スウチ</t>
    </rPh>
    <rPh sb="39" eb="40">
      <t>ガツ</t>
    </rPh>
    <rPh sb="44" eb="45">
      <t>ガツ</t>
    </rPh>
    <rPh sb="49" eb="50">
      <t>トウ</t>
    </rPh>
    <rPh sb="50" eb="51">
      <t>ツキ</t>
    </rPh>
    <rPh sb="54" eb="55">
      <t>ニチ</t>
    </rPh>
    <rPh sb="57" eb="58">
      <t>ヨク</t>
    </rPh>
    <rPh sb="58" eb="59">
      <t>ツキ</t>
    </rPh>
    <rPh sb="61" eb="62">
      <t>ニチ</t>
    </rPh>
    <rPh sb="65" eb="67">
      <t>スウチ</t>
    </rPh>
    <rPh sb="70" eb="71">
      <t>ツキ</t>
    </rPh>
    <rPh sb="75" eb="76">
      <t>ツキ</t>
    </rPh>
    <rPh sb="78" eb="79">
      <t>ニチ</t>
    </rPh>
    <rPh sb="83" eb="84">
      <t>ツキ</t>
    </rPh>
    <rPh sb="84" eb="86">
      <t>マツジツ</t>
    </rPh>
    <rPh sb="89" eb="91">
      <t>スウチ</t>
    </rPh>
    <phoneticPr fontId="4"/>
  </si>
  <si>
    <t>2-4. 年　齢（　各　歳　）、　</t>
    <phoneticPr fontId="9"/>
  </si>
  <si>
    <t>男　女　別　人　口</t>
    <phoneticPr fontId="6"/>
  </si>
  <si>
    <t>本表は、令和４年10月1日現在の住民　</t>
    <rPh sb="4" eb="6">
      <t>レイワ</t>
    </rPh>
    <rPh sb="7" eb="8">
      <t>ネン</t>
    </rPh>
    <phoneticPr fontId="9"/>
  </si>
  <si>
    <t>基本台帳法に基づく数値である。</t>
    <phoneticPr fontId="6"/>
  </si>
  <si>
    <t>年齢</t>
    <rPh sb="0" eb="1">
      <t>トシ</t>
    </rPh>
    <rPh sb="1" eb="2">
      <t>ヨワイ</t>
    </rPh>
    <phoneticPr fontId="9"/>
  </si>
  <si>
    <t>総数</t>
    <rPh sb="0" eb="1">
      <t>フサ</t>
    </rPh>
    <rPh sb="1" eb="2">
      <t>カズ</t>
    </rPh>
    <phoneticPr fontId="9"/>
  </si>
  <si>
    <t>0～4歳</t>
    <rPh sb="3" eb="4">
      <t>サイ</t>
    </rPh>
    <phoneticPr fontId="9"/>
  </si>
  <si>
    <t>30～34歳</t>
    <rPh sb="5" eb="6">
      <t>サイ</t>
    </rPh>
    <phoneticPr fontId="9"/>
  </si>
  <si>
    <t>60～64歳</t>
  </si>
  <si>
    <t>90～94歳</t>
  </si>
  <si>
    <t>5～9歳</t>
    <rPh sb="3" eb="4">
      <t>サイ</t>
    </rPh>
    <phoneticPr fontId="9"/>
  </si>
  <si>
    <t>35～39歳</t>
    <rPh sb="5" eb="6">
      <t>サイ</t>
    </rPh>
    <phoneticPr fontId="9"/>
  </si>
  <si>
    <t>65～69歳</t>
  </si>
  <si>
    <t>95～99歳</t>
  </si>
  <si>
    <t>10～14歳</t>
    <rPh sb="5" eb="6">
      <t>サイ</t>
    </rPh>
    <phoneticPr fontId="9"/>
  </si>
  <si>
    <t>40～44歳</t>
    <rPh sb="5" eb="6">
      <t>サイ</t>
    </rPh>
    <phoneticPr fontId="9"/>
  </si>
  <si>
    <t>70～74歳</t>
  </si>
  <si>
    <t>100～104歳</t>
    <phoneticPr fontId="6"/>
  </si>
  <si>
    <t>15～19歳</t>
    <phoneticPr fontId="9"/>
  </si>
  <si>
    <t>45～49歳</t>
    <rPh sb="5" eb="6">
      <t>サイ</t>
    </rPh>
    <phoneticPr fontId="9"/>
  </si>
  <si>
    <t>75～79歳</t>
  </si>
  <si>
    <t>105歳以上</t>
    <rPh sb="3" eb="6">
      <t>サイイジョウ</t>
    </rPh>
    <phoneticPr fontId="9"/>
  </si>
  <si>
    <t>総数</t>
    <rPh sb="0" eb="2">
      <t>ソウスウ</t>
    </rPh>
    <phoneticPr fontId="9"/>
  </si>
  <si>
    <t xml:space="preserve"> 0～14歳</t>
    <rPh sb="5" eb="6">
      <t>サイ</t>
    </rPh>
    <phoneticPr fontId="9"/>
  </si>
  <si>
    <t>20～24歳</t>
    <phoneticPr fontId="9"/>
  </si>
  <si>
    <t>50～54歳</t>
  </si>
  <si>
    <t>80～84歳</t>
  </si>
  <si>
    <t>15～64歳</t>
    <phoneticPr fontId="6"/>
  </si>
  <si>
    <t>65～  歳</t>
    <phoneticPr fontId="6"/>
  </si>
  <si>
    <t>再掲
(75～  歳)</t>
    <rPh sb="0" eb="2">
      <t>サイケイ</t>
    </rPh>
    <phoneticPr fontId="6"/>
  </si>
  <si>
    <t>25～29歳</t>
  </si>
  <si>
    <t>55～59歳</t>
  </si>
  <si>
    <t>85～89歳</t>
  </si>
  <si>
    <t xml:space="preserve"> 0～19歳</t>
    <rPh sb="5" eb="6">
      <t>サイ</t>
    </rPh>
    <phoneticPr fontId="9"/>
  </si>
  <si>
    <t>20～ 歳</t>
    <phoneticPr fontId="6"/>
  </si>
  <si>
    <t>　資料：総務部管財統計課</t>
    <rPh sb="1" eb="3">
      <t>シリョウ</t>
    </rPh>
    <rPh sb="4" eb="6">
      <t>ソウム</t>
    </rPh>
    <rPh sb="6" eb="7">
      <t>ブ</t>
    </rPh>
    <rPh sb="7" eb="9">
      <t>カンザイ</t>
    </rPh>
    <rPh sb="9" eb="11">
      <t>トウケイ</t>
    </rPh>
    <rPh sb="11" eb="12">
      <t>カ</t>
    </rPh>
    <phoneticPr fontId="6"/>
  </si>
  <si>
    <t xml:space="preserve"> 　2-5.町別世帯数及び　年齢（5歳階級）別人口</t>
    <rPh sb="6" eb="7">
      <t>チョウ</t>
    </rPh>
    <rPh sb="7" eb="8">
      <t>ベツ</t>
    </rPh>
    <rPh sb="8" eb="11">
      <t>セタイスウ</t>
    </rPh>
    <rPh sb="11" eb="12">
      <t>オヨ</t>
    </rPh>
    <rPh sb="14" eb="16">
      <t>ネンレイ</t>
    </rPh>
    <rPh sb="18" eb="19">
      <t>サイ</t>
    </rPh>
    <rPh sb="19" eb="21">
      <t>カイキュウ</t>
    </rPh>
    <rPh sb="22" eb="23">
      <t>ベツ</t>
    </rPh>
    <rPh sb="23" eb="25">
      <t>ジンコウ</t>
    </rPh>
    <phoneticPr fontId="26"/>
  </si>
  <si>
    <t>本表は、令和４年10月1日現在の住民基本台帳法に基づく数値である。　</t>
    <rPh sb="0" eb="1">
      <t>ホン</t>
    </rPh>
    <rPh sb="1" eb="2">
      <t>ヒョウ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19">
      <t>モト</t>
    </rPh>
    <rPh sb="19" eb="20">
      <t>ホン</t>
    </rPh>
    <rPh sb="20" eb="22">
      <t>ダイチョウ</t>
    </rPh>
    <rPh sb="22" eb="23">
      <t>ホウ</t>
    </rPh>
    <rPh sb="24" eb="25">
      <t>モト</t>
    </rPh>
    <rPh sb="27" eb="29">
      <t>スウチ</t>
    </rPh>
    <phoneticPr fontId="26"/>
  </si>
  <si>
    <t>（）は外国人人口で、内数である。</t>
    <rPh sb="3" eb="5">
      <t>ガイコク</t>
    </rPh>
    <rPh sb="5" eb="6">
      <t>ジン</t>
    </rPh>
    <rPh sb="6" eb="8">
      <t>ジンコウ</t>
    </rPh>
    <rPh sb="10" eb="11">
      <t>ナイ</t>
    </rPh>
    <rPh sb="11" eb="12">
      <t>スウ</t>
    </rPh>
    <phoneticPr fontId="6"/>
  </si>
  <si>
    <t>地区</t>
    <rPh sb="0" eb="2">
      <t>チク</t>
    </rPh>
    <phoneticPr fontId="26"/>
  </si>
  <si>
    <t>世帯数</t>
    <rPh sb="0" eb="3">
      <t>セタイスウ</t>
    </rPh>
    <phoneticPr fontId="26"/>
  </si>
  <si>
    <t>人口</t>
    <rPh sb="0" eb="2">
      <t>ジンコウ</t>
    </rPh>
    <phoneticPr fontId="26"/>
  </si>
  <si>
    <t xml:space="preserve"> 0～4歳</t>
    <rPh sb="4" eb="5">
      <t>サイ</t>
    </rPh>
    <phoneticPr fontId="26"/>
  </si>
  <si>
    <t xml:space="preserve"> 5～9歳</t>
    <phoneticPr fontId="26"/>
  </si>
  <si>
    <t>10～14歳</t>
    <phoneticPr fontId="26"/>
  </si>
  <si>
    <t>15～19歳</t>
    <phoneticPr fontId="26"/>
  </si>
  <si>
    <t>20～24歳</t>
    <phoneticPr fontId="26"/>
  </si>
  <si>
    <t>25～29歳</t>
    <phoneticPr fontId="26"/>
  </si>
  <si>
    <t>30～34歳</t>
    <phoneticPr fontId="26"/>
  </si>
  <si>
    <t>35～39歳</t>
    <phoneticPr fontId="26"/>
  </si>
  <si>
    <t>40～44歳</t>
    <phoneticPr fontId="26"/>
  </si>
  <si>
    <t>45～49歳</t>
    <phoneticPr fontId="26"/>
  </si>
  <si>
    <t>50～54歳</t>
    <phoneticPr fontId="26"/>
  </si>
  <si>
    <t>55～59歳</t>
    <phoneticPr fontId="26"/>
  </si>
  <si>
    <t>60～64歳</t>
    <phoneticPr fontId="26"/>
  </si>
  <si>
    <t>65～69歳</t>
    <rPh sb="5" eb="6">
      <t>サイ</t>
    </rPh>
    <phoneticPr fontId="26"/>
  </si>
  <si>
    <t>70～74歳</t>
    <rPh sb="5" eb="6">
      <t>サイ</t>
    </rPh>
    <phoneticPr fontId="26"/>
  </si>
  <si>
    <t>75～79歳</t>
    <rPh sb="5" eb="6">
      <t>サイ</t>
    </rPh>
    <phoneticPr fontId="11"/>
  </si>
  <si>
    <t>80～84歳</t>
    <rPh sb="5" eb="6">
      <t>サイ</t>
    </rPh>
    <phoneticPr fontId="11"/>
  </si>
  <si>
    <t>85～89歳</t>
    <rPh sb="5" eb="6">
      <t>サイ</t>
    </rPh>
    <phoneticPr fontId="11"/>
  </si>
  <si>
    <t>90～94歳</t>
    <rPh sb="5" eb="6">
      <t>サイ</t>
    </rPh>
    <phoneticPr fontId="11"/>
  </si>
  <si>
    <t>95～99歳</t>
    <rPh sb="5" eb="6">
      <t>サイ</t>
    </rPh>
    <phoneticPr fontId="11"/>
  </si>
  <si>
    <t>100～歳</t>
    <rPh sb="4" eb="5">
      <t>サイ</t>
    </rPh>
    <phoneticPr fontId="11"/>
  </si>
  <si>
    <t>総　　　数</t>
    <rPh sb="0" eb="1">
      <t>ソウ</t>
    </rPh>
    <rPh sb="4" eb="5">
      <t>スウ</t>
    </rPh>
    <phoneticPr fontId="4"/>
  </si>
  <si>
    <t>総数</t>
    <rPh sb="0" eb="2">
      <t>ソウスウ</t>
    </rPh>
    <phoneticPr fontId="26"/>
  </si>
  <si>
    <t>朝日町</t>
  </si>
  <si>
    <t>朝日町</t>
    <phoneticPr fontId="6"/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</si>
  <si>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</si>
  <si>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</si>
  <si>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</si>
  <si>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</si>
  <si>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</si>
  <si>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</si>
  <si>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</si>
  <si>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</si>
  <si>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</si>
  <si>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</si>
  <si>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</si>
  <si>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</si>
  <si>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</si>
  <si>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</si>
  <si>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</si>
  <si>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北島東町</t>
    <rPh sb="0" eb="2">
      <t>キタジマ</t>
    </rPh>
    <rPh sb="2" eb="3">
      <t>ヒガシ</t>
    </rPh>
    <rPh sb="3" eb="4">
      <t>マチ</t>
    </rPh>
    <phoneticPr fontId="6"/>
  </si>
  <si>
    <t>岸和田１丁目</t>
  </si>
  <si>
    <t>岸和田１</t>
  </si>
  <si>
    <t>岸和田２丁目</t>
  </si>
  <si>
    <t>岸和田２</t>
  </si>
  <si>
    <t>岸和田３丁目</t>
  </si>
  <si>
    <t>岸和田３</t>
  </si>
  <si>
    <t>岸和田４丁目</t>
  </si>
  <si>
    <t>岸和田４</t>
  </si>
  <si>
    <t>北岸和田１丁目</t>
  </si>
  <si>
    <t>北岸和田１</t>
  </si>
  <si>
    <t>北岸和田２丁目</t>
  </si>
  <si>
    <t>北岸和田２</t>
  </si>
  <si>
    <t>北岸和田３丁目</t>
  </si>
  <si>
    <t>北岸和田３</t>
  </si>
  <si>
    <t>北巣本町</t>
  </si>
  <si>
    <t>桑才町</t>
    <rPh sb="0" eb="2">
      <t>クワザイ</t>
    </rPh>
    <rPh sb="2" eb="3">
      <t>マチ</t>
    </rPh>
    <phoneticPr fontId="6"/>
  </si>
  <si>
    <t>桑才町</t>
    <phoneticPr fontId="6"/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</si>
  <si>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</si>
  <si>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</si>
  <si>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</si>
  <si>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</si>
  <si>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</si>
  <si>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</si>
  <si>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</si>
  <si>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</si>
  <si>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</si>
  <si>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</si>
  <si>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四宮１</t>
    <rPh sb="0" eb="2">
      <t>シノミヤ</t>
    </rPh>
    <phoneticPr fontId="26"/>
  </si>
  <si>
    <t>四宮２丁目</t>
  </si>
  <si>
    <t>四宮２</t>
    <rPh sb="0" eb="2">
      <t>シノミヤ</t>
    </rPh>
    <phoneticPr fontId="26"/>
  </si>
  <si>
    <t>四宮３丁目</t>
  </si>
  <si>
    <t>四宮３</t>
    <rPh sb="0" eb="2">
      <t>シノミヤ</t>
    </rPh>
    <phoneticPr fontId="26"/>
  </si>
  <si>
    <t>四宮４丁目</t>
  </si>
  <si>
    <t>四宮４</t>
    <rPh sb="0" eb="2">
      <t>シノミヤ</t>
    </rPh>
    <phoneticPr fontId="26"/>
  </si>
  <si>
    <t>四宮５丁目</t>
  </si>
  <si>
    <t>四宮５</t>
    <rPh sb="0" eb="2">
      <t>シノミヤ</t>
    </rPh>
    <phoneticPr fontId="26"/>
  </si>
  <si>
    <t>四宮６丁目</t>
  </si>
  <si>
    <t>四宮６</t>
    <rPh sb="0" eb="2">
      <t>シノミヤ</t>
    </rPh>
    <phoneticPr fontId="26"/>
  </si>
  <si>
    <t>城垣町</t>
  </si>
  <si>
    <t>下馬伏町</t>
  </si>
  <si>
    <t>島頭１丁目</t>
  </si>
  <si>
    <t>島頭１</t>
  </si>
  <si>
    <t>島頭２丁目</t>
  </si>
  <si>
    <t>島頭２</t>
  </si>
  <si>
    <t>島頭３丁目</t>
  </si>
  <si>
    <t>島頭３</t>
  </si>
  <si>
    <t>島頭４丁目</t>
  </si>
  <si>
    <t>島頭４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</si>
  <si>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</si>
  <si>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</si>
  <si>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</si>
  <si>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</si>
  <si>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</si>
  <si>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</si>
  <si>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</si>
  <si>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</si>
  <si>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</si>
  <si>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</si>
  <si>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</si>
  <si>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</si>
  <si>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</si>
  <si>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</si>
  <si>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</si>
  <si>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ひえ島町</t>
    <rPh sb="2" eb="3">
      <t>ジマ</t>
    </rPh>
    <rPh sb="3" eb="4">
      <t>チョウ</t>
    </rPh>
    <phoneticPr fontId="6"/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</si>
  <si>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</si>
  <si>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</si>
  <si>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</si>
  <si>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</si>
  <si>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</si>
  <si>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</si>
  <si>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</si>
  <si>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</si>
  <si>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三ツ島１</t>
    <rPh sb="0" eb="1">
      <t>ミ</t>
    </rPh>
    <rPh sb="2" eb="3">
      <t>シマ</t>
    </rPh>
    <phoneticPr fontId="26"/>
  </si>
  <si>
    <t>三ツ島２丁目</t>
  </si>
  <si>
    <t>三ツ島２</t>
    <rPh sb="0" eb="1">
      <t>ミ</t>
    </rPh>
    <rPh sb="2" eb="3">
      <t>シマ</t>
    </rPh>
    <phoneticPr fontId="26"/>
  </si>
  <si>
    <t>三ツ島３丁目</t>
  </si>
  <si>
    <t>三ツ島３</t>
    <rPh sb="0" eb="1">
      <t>ミ</t>
    </rPh>
    <rPh sb="2" eb="3">
      <t>シマ</t>
    </rPh>
    <phoneticPr fontId="26"/>
  </si>
  <si>
    <t>三ツ島４丁目</t>
  </si>
  <si>
    <t>三ツ島４</t>
    <rPh sb="0" eb="1">
      <t>ミ</t>
    </rPh>
    <rPh sb="2" eb="3">
      <t>シマ</t>
    </rPh>
    <phoneticPr fontId="26"/>
  </si>
  <si>
    <t>三ツ島５丁目</t>
  </si>
  <si>
    <t>三ツ島５</t>
    <rPh sb="0" eb="1">
      <t>ミ</t>
    </rPh>
    <rPh sb="2" eb="3">
      <t>シマ</t>
    </rPh>
    <phoneticPr fontId="26"/>
  </si>
  <si>
    <t>三ツ島６丁目</t>
  </si>
  <si>
    <t>三ツ島６</t>
    <rPh sb="0" eb="1">
      <t>ミ</t>
    </rPh>
    <rPh sb="2" eb="3">
      <t>シマ</t>
    </rPh>
    <phoneticPr fontId="26"/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</si>
  <si>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</si>
  <si>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</si>
  <si>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</si>
  <si>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</si>
  <si>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</si>
  <si>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</si>
  <si>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</si>
  <si>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</si>
  <si>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</si>
  <si>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</si>
  <si>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脇田町</t>
    <rPh sb="0" eb="3">
      <t>ワキタチョウ</t>
    </rPh>
    <phoneticPr fontId="6"/>
  </si>
  <si>
    <t>2-6.国・地域別外国人人口</t>
    <rPh sb="4" eb="5">
      <t>クニ</t>
    </rPh>
    <rPh sb="6" eb="8">
      <t>チイキ</t>
    </rPh>
    <rPh sb="8" eb="9">
      <t>ベツ</t>
    </rPh>
    <rPh sb="9" eb="10">
      <t>ソト</t>
    </rPh>
    <rPh sb="10" eb="11">
      <t>クニ</t>
    </rPh>
    <rPh sb="11" eb="12">
      <t>ジン</t>
    </rPh>
    <rPh sb="12" eb="13">
      <t>ヒト</t>
    </rPh>
    <rPh sb="13" eb="14">
      <t>クチ</t>
    </rPh>
    <phoneticPr fontId="6"/>
  </si>
  <si>
    <t xml:space="preserve"> 本表は、各年10月1日現在の住民基本台帳法に基づく数値である。</t>
    <phoneticPr fontId="6"/>
  </si>
  <si>
    <t>地　域　名</t>
    <rPh sb="0" eb="1">
      <t>チ</t>
    </rPh>
    <rPh sb="2" eb="3">
      <t>イキ</t>
    </rPh>
    <rPh sb="4" eb="5">
      <t>メイ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</si>
  <si>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</si>
  <si>
    <t>総　　　　　　数</t>
    <rPh sb="0" eb="1">
      <t>ソウ</t>
    </rPh>
    <rPh sb="7" eb="8">
      <t>スウ</t>
    </rPh>
    <phoneticPr fontId="6"/>
  </si>
  <si>
    <t>アジア</t>
    <phoneticPr fontId="6"/>
  </si>
  <si>
    <t>韓国・朝鮮</t>
    <rPh sb="0" eb="2">
      <t>カンコク</t>
    </rPh>
    <rPh sb="3" eb="5">
      <t>チョウセン</t>
    </rPh>
    <phoneticPr fontId="6"/>
  </si>
  <si>
    <t>中国・台湾</t>
    <rPh sb="0" eb="2">
      <t>チュウゴク</t>
    </rPh>
    <rPh sb="3" eb="5">
      <t>タイワン</t>
    </rPh>
    <phoneticPr fontId="6"/>
  </si>
  <si>
    <t>ベトナム</t>
  </si>
  <si>
    <t>その他アジア地域</t>
    <rPh sb="2" eb="3">
      <t>タ</t>
    </rPh>
    <rPh sb="6" eb="8">
      <t>チイキ</t>
    </rPh>
    <phoneticPr fontId="6"/>
  </si>
  <si>
    <t>大洋州</t>
    <rPh sb="0" eb="2">
      <t>タイヨウ</t>
    </rPh>
    <rPh sb="2" eb="3">
      <t>シュウ</t>
    </rPh>
    <phoneticPr fontId="6"/>
  </si>
  <si>
    <t>北米</t>
    <rPh sb="0" eb="2">
      <t>ホクベイ</t>
    </rPh>
    <phoneticPr fontId="6"/>
  </si>
  <si>
    <t>中南米</t>
    <rPh sb="0" eb="3">
      <t>チュウナンベイ</t>
    </rPh>
    <phoneticPr fontId="6"/>
  </si>
  <si>
    <t>欧州</t>
    <rPh sb="0" eb="2">
      <t>オウシュウ</t>
    </rPh>
    <phoneticPr fontId="6"/>
  </si>
  <si>
    <t>中東</t>
    <rPh sb="0" eb="2">
      <t>チュウトウ</t>
    </rPh>
    <phoneticPr fontId="6"/>
  </si>
  <si>
    <t>アフリカ</t>
  </si>
  <si>
    <t>その他</t>
    <rPh sb="2" eb="3">
      <t>タ</t>
    </rPh>
    <phoneticPr fontId="6"/>
  </si>
  <si>
    <t>備考：朝鮮には北朝鮮を、中国には香港・マカオをそれぞれ含む</t>
    <rPh sb="0" eb="2">
      <t>ビコウ</t>
    </rPh>
    <rPh sb="3" eb="5">
      <t>チョウセン</t>
    </rPh>
    <rPh sb="7" eb="10">
      <t>キタチョウセン</t>
    </rPh>
    <rPh sb="12" eb="14">
      <t>チュウゴク</t>
    </rPh>
    <rPh sb="16" eb="18">
      <t>ホンコン</t>
    </rPh>
    <rPh sb="27" eb="28">
      <t>フク</t>
    </rPh>
    <phoneticPr fontId="6"/>
  </si>
  <si>
    <t>資料：市民文化部市民課</t>
    <rPh sb="0" eb="2">
      <t>シリョウ</t>
    </rPh>
    <phoneticPr fontId="4"/>
  </si>
  <si>
    <t>地域名</t>
    <rPh sb="0" eb="2">
      <t>チイキ</t>
    </rPh>
    <rPh sb="2" eb="3">
      <t>メイ</t>
    </rPh>
    <phoneticPr fontId="6"/>
  </si>
  <si>
    <t>含まれる国</t>
    <rPh sb="0" eb="1">
      <t>フク</t>
    </rPh>
    <rPh sb="4" eb="5">
      <t>クニ</t>
    </rPh>
    <phoneticPr fontId="6"/>
  </si>
  <si>
    <t>　インド、インドネシア、カンボジア、シンガポール、スリランカ、タイ、韓国、中国、
　ネパール、パキスタン、バングラデシュ、東ティモール、フィリピン、ブータン、
　ブルネイ、ベトナム、マレーシア、ミャンマー 、モルディブ、モンゴル 、ラオス、
　北朝鮮、台湾、香港、マカオ</t>
    <rPh sb="129" eb="131">
      <t>ホンコン</t>
    </rPh>
    <phoneticPr fontId="6"/>
  </si>
  <si>
    <t>　オーストラリア、キリバス、クック諸島、サモア、ソロモン諸島、ツバル、トンガ、ナウル、
　ニウエ、ニュージーランド、バヌアツ、パプアニューギニア、パラオ、フィジー、マーシャル、
　ミクロネシア</t>
    <phoneticPr fontId="6"/>
  </si>
  <si>
    <t>　アメリカ合衆国、カナダ</t>
    <rPh sb="5" eb="8">
      <t>ガッシュウコク</t>
    </rPh>
    <phoneticPr fontId="6"/>
  </si>
  <si>
    <t>　アルゼンチン、アンティグア・バーブーダ、ウルグアイ、エクアドル、エルサルバドル、
　ガイアナ、キューバ、グアテマラ、グレナダ、コスタリカ、コロンビア、ジャマイカ、
　スリナム、セントビンセントおよびグレナディーン諸島、セントクリストファー・ネーヴィス、
　セントルシア、チリ、ドミニカ国、ドミニカ共和国、トリニダード・トバゴ、ニカラグア、
　ハイチ、パナマ、バハマ、パラグアイ、バルバドス、ブラジル、ベネズエラ、ベリーズ、
　ペルー、ボリビア、ホンジュラス、メキシコ</t>
    <phoneticPr fontId="6"/>
  </si>
  <si>
    <t>　アイスランド、アイルランド、アゼルバイジャン、アルバニア、アルメニア、アンドラ、イタリア、
　ウクライナ、ウズベキスタン、英国、エストニア、オーストリア、オランダ、カザフスタン、
　北マケドニア、キプロス、ギリシャ、キルギス、クロアチア、コソボ、サンマリノ、ジョージア、
　スイス、スウェーデン、スペイン、スロバキア、スロベニア、セルビア、タジキスタン、チェコ、
　デンマーク、ドイツ、トルクメニスタン、ノルウェー、バチカン、ハンガリー、フィンランド、
　フランス、ブルガリア、ベラルーシ、ベルギー、ポーランド、ボスニア・ヘルツェゴビナ、
　ポルトガル、マルタ、モナコ、モルドバ、モンテネグロ、
　ラトビア、リヒテンシュタイン、リトアニア、ルーマニア、ルクセンブルク、ロシア</t>
    <phoneticPr fontId="6"/>
  </si>
  <si>
    <t>　アフガニスタン、アラブ首長国連邦、イエメン、イスラエル、イラク、イラン、オマーン、
　カタール、クウェート、サウジアラビア、シリア、トルコ、バーレーン、ヨルダン、レバノン
　パレスチナ</t>
    <phoneticPr fontId="6"/>
  </si>
  <si>
    <t>　アルジェリア、アンゴラ 、ウガンダ 、エジプト、エスワティニ、エチオピア、エリトリア 、
　ガーナ 、カーボベルデ、ガボン、カメルーン 、ガンビア、ギニア、ギニアビサウ 、ケニア、
　コートジボワール、コモロ、コンゴ共和国、コンゴ民主共和国 、サントメ・プリンシペ、
　ザンビア、シエラレオネ、ジブチ、ジンバブエ、スーダン、セーシェル、
　赤道ギニア、セネガル、ソマリア、タンザニア、チャド、中央アフリカ、チュニジア、トーゴ、
　ナイジェリア、ナミビア、ニジェール、ブルキナファソ、ブルンジ、ベナン、ボツワナ、
　マダガスカル、マラウイ、マリ、南アフリカ、南スーダン、モザンビーク、モーリシャス、
　モーリタニア、モロッコ、リビア、リベリア、ルワンダ、レソト</t>
    <phoneticPr fontId="6"/>
  </si>
  <si>
    <t>無国籍及び国籍不明</t>
    <rPh sb="0" eb="3">
      <t>ムコクセキ</t>
    </rPh>
    <rPh sb="3" eb="4">
      <t>オヨ</t>
    </rPh>
    <rPh sb="5" eb="7">
      <t>コクセキ</t>
    </rPh>
    <rPh sb="7" eb="9">
      <t>フメイ</t>
    </rPh>
    <phoneticPr fontId="6"/>
  </si>
  <si>
    <t>備考：上記地域名及び国の分類は、外務省HP「国・地域」より準用</t>
    <rPh sb="0" eb="2">
      <t>ビコウ</t>
    </rPh>
    <rPh sb="3" eb="5">
      <t>ジョウキ</t>
    </rPh>
    <rPh sb="5" eb="7">
      <t>チイキ</t>
    </rPh>
    <rPh sb="7" eb="8">
      <t>メイ</t>
    </rPh>
    <rPh sb="8" eb="9">
      <t>オヨ</t>
    </rPh>
    <rPh sb="10" eb="11">
      <t>クニ</t>
    </rPh>
    <rPh sb="12" eb="14">
      <t>ブンルイ</t>
    </rPh>
    <rPh sb="16" eb="19">
      <t>ガイムショウ</t>
    </rPh>
    <rPh sb="22" eb="23">
      <t>クニ</t>
    </rPh>
    <rPh sb="24" eb="26">
      <t>チイキ</t>
    </rPh>
    <rPh sb="29" eb="31">
      <t>ジュンヨウ</t>
    </rPh>
    <phoneticPr fontId="6"/>
  </si>
  <si>
    <t>　　資料：市民文化部生涯学習課（門真市立歴史資料館）</t>
    <rPh sb="2" eb="4">
      <t>シリョウ</t>
    </rPh>
    <rPh sb="5" eb="9">
      <t>シミンブンカ</t>
    </rPh>
    <rPh sb="9" eb="10">
      <t>ブ</t>
    </rPh>
    <rPh sb="10" eb="14">
      <t>ショウガイガクシュウ</t>
    </rPh>
    <rPh sb="14" eb="15">
      <t>カ</t>
    </rPh>
    <rPh sb="16" eb="20">
      <t>カドマシリツ</t>
    </rPh>
    <rPh sb="20" eb="25">
      <t>レキシシリョウカン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</si>
</sst>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176" formatCode="#,##0.0_ "/>
    <numFmt numFmtId="177" formatCode="#,##0_ "/>
    <numFmt numFmtId="178" formatCode="\ &quot;平&quot;&quot;成&quot;#,###&quot;年&quot;"/>
    <numFmt numFmtId="179" formatCode="\ \ #,###"/>
    <numFmt numFmtId="180" formatCode="\-"/>
    <numFmt numFmtId="181" formatCode="#,#00.0_ "/>
    <numFmt numFmtId="182" formatCode="#,#00.0"/>
    <numFmt numFmtId="183" formatCode="#,##0.0"/>
    <numFmt numFmtId="184" formatCode="0.0_ "/>
    <numFmt numFmtId="185" formatCode="0.0_);[Red]\(0.0\)"/>
    <numFmt numFmtId="186" formatCode="0.0"/>
    <numFmt numFmtId="187" formatCode="#,##0.0_);[Red]\(#,##0.0\)"/>
    <numFmt numFmtId="188" formatCode="0.0_);\(0.0\)"/>
    <numFmt numFmtId="189" formatCode="#,###"/>
    <numFmt numFmtId="190" formatCode="#,##0.0;[Red]\-#,##0.0"/>
    <numFmt numFmtId="191" formatCode="\ &quot;平&quot;&quot;成&quot;&quot;&quot;#,###&quot;年&quot;"/>
    <numFmt numFmtId="192" formatCode="\ \ \ \ \ \ #,###"/>
    <numFmt numFmtId="193" formatCode="\ #,##0;&quot;△&quot;\ #,##0"/>
    <numFmt numFmtId="194" formatCode="&quot;平&quot;&quot;成&quot;#,###&quot;年&quot;"/>
    <numFmt numFmtId="195" formatCode="#,##0.000;[Red]\-#,##0.000"/>
    <numFmt numFmtId="196" formatCode="#,##0;&quot;△ &quot;#,##0"/>
    <numFmt numFmtId="197" formatCode="#,##0_);[Red]\(#,##0\)"/>
    <numFmt numFmtId="198" formatCode="_-* #,##0_-;\-* #,##0_-;_-* &quot;-&quot;_-;_-@_-"/>
    <numFmt numFmtId="199" formatCode="0.0%"/>
    <numFmt numFmtId="200" formatCode="\(#,##0\)"/>
    <numFmt numFmtId="201" formatCode="\(0.0%\)"/>
    <numFmt numFmtId="202" formatCode="\(0\)"/>
    <numFmt numFmtId="203" formatCode="\(#,#00\)"/>
    <numFmt numFmtId="204" formatCode="\(\-\)"/>
    <numFmt numFmtId="205" formatCode="0.00_);[Red]\(0.00\)"/>
  </numFmts>
  <fonts count="30">
    <font>
      <sz val="11"/>
      <color theme="1"/>
      <name val="MS明朝"/>
      <family val="2"/>
      <charset val="128"/>
    </font>
    <font>
      <sz val="6"/>
      <name val="MS明朝"/>
      <family val="2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8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6"/>
      <name val="明朝"/>
      <family val="3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3">
    <xf numFmtId="0" fontId="0" fillId="0" borderId="0">
      <alignment vertical="center"/>
    </xf>
    <xf numFmtId="0" fontId="2" fillId="0" borderId="0"/>
    <xf numFmtId="0" fontId="8" fillId="0" borderId="0"/>
    <xf numFmtId="0" fontId="11" fillId="0" borderId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0" borderId="0">
      <alignment vertical="center"/>
    </xf>
    <xf numFmtId="0" fontId="20" fillId="0" borderId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653">
    <xf numFmtId="0" fontId="0" fillId="0" borderId="0" xfId="0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17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21" xfId="2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distributed" vertical="center"/>
    </xf>
    <xf numFmtId="0" fontId="5" fillId="0" borderId="0" xfId="2" applyFont="1" applyFill="1" applyAlignment="1">
      <alignment horizontal="distributed" vertical="center"/>
    </xf>
    <xf numFmtId="176" fontId="10" fillId="0" borderId="2" xfId="2" applyNumberFormat="1" applyFont="1" applyFill="1" applyBorder="1" applyAlignment="1">
      <alignment vertical="center"/>
    </xf>
    <xf numFmtId="176" fontId="10" fillId="0" borderId="8" xfId="2" applyNumberFormat="1" applyFont="1" applyFill="1" applyBorder="1" applyAlignment="1">
      <alignment vertical="center"/>
    </xf>
    <xf numFmtId="176" fontId="10" fillId="0" borderId="8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distributed" vertical="center"/>
    </xf>
    <xf numFmtId="176" fontId="5" fillId="0" borderId="14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distributed" vertical="center"/>
    </xf>
    <xf numFmtId="0" fontId="5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177" fontId="10" fillId="0" borderId="8" xfId="2" applyNumberFormat="1" applyFon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49" fontId="3" fillId="0" borderId="0" xfId="3" applyNumberFormat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78" fontId="5" fillId="0" borderId="7" xfId="3" applyNumberFormat="1" applyFont="1" applyFill="1" applyBorder="1" applyAlignment="1">
      <alignment horizontal="center" vertical="center"/>
    </xf>
    <xf numFmtId="38" fontId="5" fillId="0" borderId="0" xfId="4" applyFont="1" applyFill="1" applyBorder="1" applyAlignment="1">
      <alignment vertical="center"/>
    </xf>
    <xf numFmtId="38" fontId="5" fillId="0" borderId="0" xfId="4" applyFont="1" applyFill="1" applyBorder="1" applyAlignment="1">
      <alignment horizontal="right" vertical="center"/>
    </xf>
    <xf numFmtId="38" fontId="5" fillId="0" borderId="8" xfId="4" applyFont="1" applyFill="1" applyBorder="1" applyAlignment="1">
      <alignment horizontal="right" vertical="center"/>
    </xf>
    <xf numFmtId="179" fontId="5" fillId="0" borderId="7" xfId="3" applyNumberFormat="1" applyFont="1" applyFill="1" applyBorder="1" applyAlignment="1">
      <alignment horizontal="center" vertical="center"/>
    </xf>
    <xf numFmtId="38" fontId="5" fillId="0" borderId="4" xfId="4" applyFont="1" applyFill="1" applyBorder="1" applyAlignment="1">
      <alignment vertical="center"/>
    </xf>
    <xf numFmtId="38" fontId="5" fillId="0" borderId="0" xfId="4" applyFont="1" applyFill="1" applyAlignment="1">
      <alignment vertical="center"/>
    </xf>
    <xf numFmtId="38" fontId="5" fillId="0" borderId="0" xfId="4" applyFont="1" applyFill="1" applyAlignment="1">
      <alignment horizontal="right" vertical="center"/>
    </xf>
    <xf numFmtId="179" fontId="10" fillId="0" borderId="1" xfId="3" applyNumberFormat="1" applyFont="1" applyFill="1" applyBorder="1" applyAlignment="1">
      <alignment horizontal="center" vertical="center"/>
    </xf>
    <xf numFmtId="38" fontId="10" fillId="0" borderId="14" xfId="4" applyFont="1" applyFill="1" applyBorder="1" applyAlignment="1">
      <alignment horizontal="right" vertical="center"/>
    </xf>
    <xf numFmtId="38" fontId="10" fillId="0" borderId="1" xfId="4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right" vertical="center"/>
    </xf>
    <xf numFmtId="179" fontId="5" fillId="0" borderId="0" xfId="3" applyNumberFormat="1" applyFont="1" applyFill="1" applyBorder="1" applyAlignment="1">
      <alignment horizontal="center" vertical="center"/>
    </xf>
    <xf numFmtId="38" fontId="5" fillId="0" borderId="4" xfId="4" applyFont="1" applyFill="1" applyBorder="1" applyAlignment="1">
      <alignment horizontal="right" vertical="center"/>
    </xf>
    <xf numFmtId="180" fontId="5" fillId="0" borderId="0" xfId="4" applyNumberFormat="1" applyFont="1" applyFill="1" applyBorder="1" applyAlignment="1">
      <alignment horizontal="right" vertical="center"/>
    </xf>
    <xf numFmtId="180" fontId="10" fillId="0" borderId="1" xfId="4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7" xfId="1" applyNumberFormat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right" vertical="center" shrinkToFit="1"/>
    </xf>
    <xf numFmtId="0" fontId="7" fillId="0" borderId="7" xfId="1" applyNumberFormat="1" applyFont="1" applyFill="1" applyBorder="1" applyAlignment="1">
      <alignment horizontal="center" vertical="center" shrinkToFit="1"/>
    </xf>
    <xf numFmtId="183" fontId="7" fillId="0" borderId="0" xfId="5" applyNumberFormat="1" applyFont="1" applyFill="1" applyBorder="1" applyAlignment="1">
      <alignment horizontal="right" vertical="center" shrinkToFit="1"/>
    </xf>
    <xf numFmtId="183" fontId="7" fillId="0" borderId="0" xfId="1" applyNumberFormat="1" applyFont="1" applyFill="1" applyAlignment="1">
      <alignment horizontal="right" vertical="center" shrinkToFit="1"/>
    </xf>
    <xf numFmtId="3" fontId="5" fillId="0" borderId="0" xfId="5" applyNumberFormat="1" applyFont="1" applyFill="1" applyBorder="1" applyAlignment="1">
      <alignment horizontal="right" vertical="center" shrinkToFit="1"/>
    </xf>
    <xf numFmtId="0" fontId="13" fillId="0" borderId="7" xfId="1" applyNumberFormat="1" applyFont="1" applyFill="1" applyBorder="1" applyAlignment="1">
      <alignment horizontal="center" vertical="center" shrinkToFit="1"/>
    </xf>
    <xf numFmtId="183" fontId="13" fillId="0" borderId="0" xfId="5" applyNumberFormat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vertical="center" shrinkToFit="1"/>
    </xf>
    <xf numFmtId="0" fontId="10" fillId="0" borderId="7" xfId="1" applyNumberFormat="1" applyFont="1" applyFill="1" applyBorder="1" applyAlignment="1">
      <alignment horizontal="center" vertical="center" shrinkToFit="1"/>
    </xf>
    <xf numFmtId="181" fontId="13" fillId="0" borderId="0" xfId="5" applyNumberFormat="1" applyFont="1" applyFill="1" applyBorder="1" applyAlignment="1">
      <alignment horizontal="center" vertical="center" shrinkToFit="1"/>
    </xf>
    <xf numFmtId="177" fontId="13" fillId="0" borderId="0" xfId="5" applyNumberFormat="1" applyFont="1" applyFill="1" applyBorder="1" applyAlignment="1">
      <alignment horizontal="center" vertical="center" shrinkToFit="1"/>
    </xf>
    <xf numFmtId="184" fontId="13" fillId="0" borderId="0" xfId="1" applyNumberFormat="1" applyFont="1" applyFill="1" applyAlignment="1">
      <alignment horizontal="center" vertical="center" shrinkToFit="1"/>
    </xf>
    <xf numFmtId="183" fontId="13" fillId="0" borderId="0" xfId="1" applyNumberFormat="1" applyFont="1" applyFill="1" applyBorder="1" applyAlignment="1">
      <alignment horizontal="center" vertical="center" shrinkToFit="1"/>
    </xf>
    <xf numFmtId="3" fontId="13" fillId="0" borderId="0" xfId="5" applyNumberFormat="1" applyFont="1" applyFill="1" applyBorder="1" applyAlignment="1">
      <alignment horizontal="right" vertical="center" shrinkToFit="1"/>
    </xf>
    <xf numFmtId="183" fontId="13" fillId="0" borderId="0" xfId="1" applyNumberFormat="1" applyFont="1" applyFill="1" applyBorder="1" applyAlignment="1">
      <alignment horizontal="right" vertical="center" indent="1" shrinkToFit="1"/>
    </xf>
    <xf numFmtId="185" fontId="13" fillId="0" borderId="0" xfId="1" applyNumberFormat="1" applyFont="1" applyFill="1" applyAlignment="1">
      <alignment horizontal="center" vertical="center" shrinkToFit="1"/>
    </xf>
    <xf numFmtId="49" fontId="7" fillId="0" borderId="7" xfId="1" quotePrefix="1" applyNumberFormat="1" applyFont="1" applyFill="1" applyBorder="1" applyAlignment="1">
      <alignment horizontal="center" vertical="center" shrinkToFit="1"/>
    </xf>
    <xf numFmtId="3" fontId="7" fillId="0" borderId="0" xfId="1" applyNumberFormat="1" applyFont="1" applyFill="1" applyAlignment="1">
      <alignment horizontal="right" vertical="center" shrinkToFit="1"/>
    </xf>
    <xf numFmtId="0" fontId="7" fillId="0" borderId="16" xfId="1" applyNumberFormat="1" applyFont="1" applyFill="1" applyBorder="1" applyAlignment="1">
      <alignment horizontal="center" vertical="center" shrinkToFit="1"/>
    </xf>
    <xf numFmtId="183" fontId="7" fillId="0" borderId="1" xfId="1" applyNumberFormat="1" applyFont="1" applyFill="1" applyBorder="1" applyAlignment="1">
      <alignment horizontal="right" vertical="center" shrinkToFit="1"/>
    </xf>
    <xf numFmtId="3" fontId="7" fillId="0" borderId="1" xfId="1" applyNumberFormat="1" applyFont="1" applyFill="1" applyBorder="1" applyAlignment="1">
      <alignment horizontal="right" vertical="center" shrinkToFit="1"/>
    </xf>
    <xf numFmtId="179" fontId="5" fillId="0" borderId="0" xfId="1" applyNumberFormat="1" applyFont="1" applyFill="1" applyBorder="1" applyAlignment="1">
      <alignment horizontal="center" vertical="center"/>
    </xf>
    <xf numFmtId="184" fontId="5" fillId="0" borderId="0" xfId="1" applyNumberFormat="1" applyFont="1" applyFill="1" applyBorder="1" applyAlignment="1">
      <alignment horizontal="right" vertical="center"/>
    </xf>
    <xf numFmtId="18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183" fontId="5" fillId="0" borderId="0" xfId="1" applyNumberFormat="1" applyFont="1" applyFill="1" applyBorder="1" applyAlignment="1">
      <alignment horizontal="right" vertical="center"/>
    </xf>
    <xf numFmtId="183" fontId="5" fillId="0" borderId="0" xfId="5" applyNumberFormat="1" applyFont="1" applyFill="1" applyBorder="1" applyAlignment="1">
      <alignment vertical="center"/>
    </xf>
    <xf numFmtId="185" fontId="5" fillId="0" borderId="0" xfId="5" applyNumberFormat="1" applyFont="1" applyFill="1" applyBorder="1" applyAlignment="1">
      <alignment vertical="center"/>
    </xf>
    <xf numFmtId="3" fontId="5" fillId="0" borderId="0" xfId="5" applyNumberFormat="1" applyFont="1" applyFill="1" applyBorder="1" applyAlignment="1">
      <alignment horizontal="right" vertical="center"/>
    </xf>
    <xf numFmtId="0" fontId="5" fillId="0" borderId="25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vertical="center" shrinkToFit="1"/>
    </xf>
    <xf numFmtId="0" fontId="7" fillId="0" borderId="0" xfId="1" applyFont="1" applyFill="1" applyAlignment="1">
      <alignment horizontal="right" vertical="center" shrinkToFit="1"/>
    </xf>
    <xf numFmtId="184" fontId="13" fillId="0" borderId="0" xfId="1" applyNumberFormat="1" applyFont="1" applyFill="1" applyAlignment="1">
      <alignment horizontal="right" vertical="center" shrinkToFit="1"/>
    </xf>
    <xf numFmtId="184" fontId="7" fillId="0" borderId="0" xfId="1" applyNumberFormat="1" applyFont="1" applyFill="1" applyAlignment="1">
      <alignment horizontal="right" vertical="center" shrinkToFit="1"/>
    </xf>
    <xf numFmtId="0" fontId="7" fillId="0" borderId="7" xfId="1" applyFont="1" applyFill="1" applyBorder="1" applyAlignment="1">
      <alignment horizontal="distributed" vertical="center" shrinkToFit="1"/>
    </xf>
    <xf numFmtId="187" fontId="7" fillId="0" borderId="0" xfId="5" applyNumberFormat="1" applyFont="1" applyFill="1" applyAlignment="1">
      <alignment horizontal="right" vertical="center" shrinkToFit="1"/>
    </xf>
    <xf numFmtId="182" fontId="13" fillId="0" borderId="0" xfId="5" applyNumberFormat="1" applyFont="1" applyFill="1" applyAlignment="1">
      <alignment horizontal="right" vertical="center" shrinkToFit="1"/>
    </xf>
    <xf numFmtId="185" fontId="7" fillId="0" borderId="0" xfId="5" applyNumberFormat="1" applyFont="1" applyFill="1" applyAlignment="1">
      <alignment horizontal="right" vertical="center" shrinkToFit="1"/>
    </xf>
    <xf numFmtId="188" fontId="7" fillId="0" borderId="0" xfId="5" applyNumberFormat="1" applyFont="1" applyFill="1" applyAlignment="1">
      <alignment horizontal="right" vertical="center" shrinkToFit="1"/>
    </xf>
    <xf numFmtId="187" fontId="7" fillId="0" borderId="0" xfId="1" applyNumberFormat="1" applyFont="1" applyFill="1" applyAlignment="1">
      <alignment horizontal="right" vertical="center" shrinkToFit="1"/>
    </xf>
    <xf numFmtId="184" fontId="13" fillId="0" borderId="0" xfId="5" applyNumberFormat="1" applyFont="1" applyFill="1" applyAlignment="1">
      <alignment horizontal="right" vertical="center" shrinkToFit="1"/>
    </xf>
    <xf numFmtId="186" fontId="7" fillId="0" borderId="0" xfId="1" applyNumberFormat="1" applyFont="1" applyFill="1" applyAlignment="1">
      <alignment horizontal="right" vertical="center" shrinkToFit="1"/>
    </xf>
    <xf numFmtId="0" fontId="7" fillId="0" borderId="16" xfId="1" applyFont="1" applyFill="1" applyBorder="1" applyAlignment="1">
      <alignment horizontal="distributed" vertical="center" shrinkToFit="1"/>
    </xf>
    <xf numFmtId="186" fontId="7" fillId="0" borderId="1" xfId="1" applyNumberFormat="1" applyFont="1" applyFill="1" applyBorder="1" applyAlignment="1">
      <alignment horizontal="right" vertical="center" shrinkToFit="1"/>
    </xf>
    <xf numFmtId="187" fontId="7" fillId="0" borderId="1" xfId="1" applyNumberFormat="1" applyFont="1" applyFill="1" applyBorder="1" applyAlignment="1">
      <alignment horizontal="right" vertical="center" shrinkToFit="1"/>
    </xf>
    <xf numFmtId="184" fontId="13" fillId="0" borderId="1" xfId="1" applyNumberFormat="1" applyFont="1" applyFill="1" applyBorder="1" applyAlignment="1">
      <alignment horizontal="right" vertical="center" shrinkToFit="1"/>
    </xf>
    <xf numFmtId="184" fontId="7" fillId="0" borderId="1" xfId="1" applyNumberFormat="1" applyFont="1" applyFill="1" applyBorder="1" applyAlignment="1">
      <alignment horizontal="right" vertical="center" shrinkToFit="1"/>
    </xf>
    <xf numFmtId="186" fontId="5" fillId="0" borderId="0" xfId="1" applyNumberFormat="1" applyFont="1" applyFill="1" applyBorder="1" applyAlignment="1">
      <alignment vertical="center"/>
    </xf>
    <xf numFmtId="0" fontId="14" fillId="0" borderId="0" xfId="6" applyFill="1" applyAlignment="1">
      <alignment vertical="center" shrinkToFit="1"/>
    </xf>
    <xf numFmtId="0" fontId="17" fillId="0" borderId="0" xfId="6" applyFont="1" applyFill="1" applyAlignment="1">
      <alignment vertical="center" shrinkToFit="1"/>
    </xf>
    <xf numFmtId="0" fontId="17" fillId="0" borderId="26" xfId="6" applyFont="1" applyFill="1" applyBorder="1" applyAlignment="1">
      <alignment vertical="center" shrinkToFit="1"/>
    </xf>
    <xf numFmtId="57" fontId="17" fillId="0" borderId="26" xfId="6" applyNumberFormat="1" applyFont="1" applyFill="1" applyBorder="1" applyAlignment="1">
      <alignment vertical="center" shrinkToFit="1"/>
    </xf>
    <xf numFmtId="57" fontId="19" fillId="0" borderId="26" xfId="6" applyNumberFormat="1" applyFont="1" applyFill="1" applyBorder="1" applyAlignment="1">
      <alignment vertical="center" shrinkToFit="1"/>
    </xf>
    <xf numFmtId="0" fontId="19" fillId="0" borderId="26" xfId="6" applyFont="1" applyFill="1" applyBorder="1" applyAlignment="1">
      <alignment vertical="center" shrinkToFit="1"/>
    </xf>
    <xf numFmtId="0" fontId="17" fillId="0" borderId="27" xfId="6" applyFont="1" applyFill="1" applyBorder="1" applyAlignment="1">
      <alignment vertical="center" shrinkToFit="1"/>
    </xf>
    <xf numFmtId="0" fontId="17" fillId="0" borderId="0" xfId="6" applyFont="1" applyFill="1" applyBorder="1" applyAlignment="1">
      <alignment vertical="center" shrinkToFit="1"/>
    </xf>
    <xf numFmtId="0" fontId="19" fillId="0" borderId="0" xfId="6" applyFont="1" applyFill="1" applyBorder="1" applyAlignment="1">
      <alignment vertical="center" shrinkToFit="1"/>
    </xf>
    <xf numFmtId="0" fontId="19" fillId="0" borderId="0" xfId="6" applyFont="1" applyFill="1" applyAlignment="1">
      <alignment vertical="center" shrinkToFit="1"/>
    </xf>
    <xf numFmtId="0" fontId="19" fillId="0" borderId="28" xfId="6" applyFont="1" applyFill="1" applyBorder="1" applyAlignment="1">
      <alignment vertical="center" shrinkToFit="1"/>
    </xf>
    <xf numFmtId="0" fontId="19" fillId="0" borderId="27" xfId="6" applyFont="1" applyFill="1" applyBorder="1" applyAlignment="1">
      <alignment vertical="center" shrinkToFit="1"/>
    </xf>
    <xf numFmtId="0" fontId="18" fillId="0" borderId="0" xfId="6" applyFont="1" applyFill="1" applyAlignment="1">
      <alignment vertical="center" shrinkToFit="1"/>
    </xf>
    <xf numFmtId="0" fontId="17" fillId="0" borderId="29" xfId="6" applyFont="1" applyFill="1" applyBorder="1" applyAlignment="1">
      <alignment vertical="center" shrinkToFit="1"/>
    </xf>
    <xf numFmtId="0" fontId="19" fillId="0" borderId="30" xfId="6" applyFont="1" applyFill="1" applyBorder="1" applyAlignment="1">
      <alignment vertical="center" shrinkToFit="1"/>
    </xf>
    <xf numFmtId="0" fontId="19" fillId="0" borderId="29" xfId="6" applyFont="1" applyFill="1" applyBorder="1" applyAlignment="1">
      <alignment vertical="center" shrinkToFit="1"/>
    </xf>
    <xf numFmtId="0" fontId="19" fillId="0" borderId="31" xfId="6" applyFont="1" applyFill="1" applyBorder="1" applyAlignment="1">
      <alignment vertical="center" shrinkToFit="1"/>
    </xf>
    <xf numFmtId="0" fontId="17" fillId="0" borderId="28" xfId="6" applyFont="1" applyFill="1" applyBorder="1" applyAlignment="1">
      <alignment vertical="center" shrinkToFit="1"/>
    </xf>
    <xf numFmtId="0" fontId="19" fillId="0" borderId="32" xfId="6" applyFont="1" applyFill="1" applyBorder="1" applyAlignment="1">
      <alignment vertical="center" shrinkToFit="1"/>
    </xf>
    <xf numFmtId="0" fontId="17" fillId="0" borderId="31" xfId="6" applyFont="1" applyFill="1" applyBorder="1" applyAlignment="1">
      <alignment vertical="center" shrinkToFit="1"/>
    </xf>
    <xf numFmtId="0" fontId="17" fillId="0" borderId="32" xfId="6" applyFont="1" applyFill="1" applyBorder="1" applyAlignment="1">
      <alignment vertical="center" shrinkToFit="1"/>
    </xf>
    <xf numFmtId="0" fontId="17" fillId="0" borderId="30" xfId="6" applyFont="1" applyFill="1" applyBorder="1" applyAlignment="1">
      <alignment vertical="center" shrinkToFit="1"/>
    </xf>
    <xf numFmtId="0" fontId="18" fillId="0" borderId="0" xfId="6" applyFont="1" applyFill="1" applyBorder="1" applyAlignment="1">
      <alignment vertical="center" shrinkToFit="1"/>
    </xf>
    <xf numFmtId="57" fontId="19" fillId="0" borderId="0" xfId="6" applyNumberFormat="1" applyFont="1" applyFill="1" applyBorder="1" applyAlignment="1">
      <alignment vertical="center" shrinkToFit="1"/>
    </xf>
    <xf numFmtId="0" fontId="19" fillId="0" borderId="26" xfId="7" applyFont="1" applyFill="1" applyBorder="1" applyAlignment="1">
      <alignment vertical="center"/>
    </xf>
    <xf numFmtId="57" fontId="19" fillId="0" borderId="26" xfId="7" applyNumberFormat="1" applyFont="1" applyFill="1" applyBorder="1" applyAlignment="1">
      <alignment horizontal="center" vertical="center" shrinkToFit="1"/>
    </xf>
    <xf numFmtId="0" fontId="19" fillId="0" borderId="26" xfId="7" applyFont="1" applyFill="1" applyBorder="1" applyAlignment="1">
      <alignment vertical="center" shrinkToFit="1"/>
    </xf>
    <xf numFmtId="0" fontId="19" fillId="0" borderId="0" xfId="7" applyFont="1" applyFill="1" applyBorder="1" applyAlignment="1">
      <alignment vertical="center"/>
    </xf>
    <xf numFmtId="0" fontId="19" fillId="0" borderId="28" xfId="7" applyFont="1" applyFill="1" applyBorder="1" applyAlignment="1">
      <alignment vertical="center"/>
    </xf>
    <xf numFmtId="0" fontId="19" fillId="0" borderId="0" xfId="7" applyFont="1" applyFill="1" applyAlignment="1">
      <alignment vertical="center"/>
    </xf>
    <xf numFmtId="0" fontId="19" fillId="0" borderId="31" xfId="7" applyFont="1" applyFill="1" applyBorder="1" applyAlignment="1">
      <alignment horizontal="distributed" vertical="center"/>
    </xf>
    <xf numFmtId="0" fontId="18" fillId="0" borderId="0" xfId="7" applyFont="1" applyFill="1" applyAlignment="1">
      <alignment vertical="center"/>
    </xf>
    <xf numFmtId="0" fontId="19" fillId="0" borderId="30" xfId="7" applyFont="1" applyFill="1" applyBorder="1" applyAlignment="1">
      <alignment vertical="center"/>
    </xf>
    <xf numFmtId="0" fontId="14" fillId="0" borderId="0" xfId="6" applyFont="1" applyFill="1" applyAlignment="1">
      <alignment vertical="center" shrinkToFit="1"/>
    </xf>
    <xf numFmtId="0" fontId="5" fillId="0" borderId="12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8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right" vertical="center" shrinkToFit="1"/>
    </xf>
    <xf numFmtId="0" fontId="5" fillId="0" borderId="2" xfId="1" applyFont="1" applyFill="1" applyBorder="1" applyAlignment="1">
      <alignment horizontal="right" vertical="center" shrinkToFit="1"/>
    </xf>
    <xf numFmtId="0" fontId="5" fillId="0" borderId="0" xfId="1" applyFont="1" applyFill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179" fontId="5" fillId="0" borderId="0" xfId="1" applyNumberFormat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center" vertical="center" shrinkToFit="1"/>
    </xf>
    <xf numFmtId="3" fontId="5" fillId="0" borderId="4" xfId="8" applyNumberFormat="1" applyFont="1" applyFill="1" applyBorder="1" applyAlignment="1">
      <alignment vertical="center" shrinkToFit="1"/>
    </xf>
    <xf numFmtId="3" fontId="5" fillId="0" borderId="0" xfId="8" applyNumberFormat="1" applyFont="1" applyFill="1" applyAlignment="1">
      <alignment vertical="center" shrinkToFit="1"/>
    </xf>
    <xf numFmtId="3" fontId="5" fillId="0" borderId="29" xfId="8" applyNumberFormat="1" applyFont="1" applyFill="1" applyBorder="1" applyAlignment="1">
      <alignment vertical="center" shrinkToFit="1"/>
    </xf>
    <xf numFmtId="183" fontId="5" fillId="0" borderId="0" xfId="8" applyNumberFormat="1" applyFont="1" applyFill="1" applyAlignment="1">
      <alignment horizontal="center" vertical="center" shrinkToFit="1"/>
    </xf>
    <xf numFmtId="4" fontId="5" fillId="0" borderId="35" xfId="8" applyNumberFormat="1" applyFont="1" applyFill="1" applyBorder="1" applyAlignment="1">
      <alignment horizontal="center" vertical="center" shrinkToFit="1"/>
    </xf>
    <xf numFmtId="3" fontId="5" fillId="0" borderId="0" xfId="8" applyNumberFormat="1" applyFont="1" applyFill="1" applyAlignment="1">
      <alignment horizontal="center" vertical="center" shrinkToFit="1"/>
    </xf>
    <xf numFmtId="183" fontId="5" fillId="0" borderId="35" xfId="8" applyNumberFormat="1" applyFont="1" applyFill="1" applyBorder="1" applyAlignment="1">
      <alignment horizontal="center" vertical="center" shrinkToFit="1"/>
    </xf>
    <xf numFmtId="2" fontId="5" fillId="0" borderId="13" xfId="1" applyNumberFormat="1" applyFont="1" applyFill="1" applyBorder="1" applyAlignment="1">
      <alignment horizontal="center" vertical="center" shrinkToFit="1"/>
    </xf>
    <xf numFmtId="3" fontId="5" fillId="0" borderId="13" xfId="1" applyNumberFormat="1" applyFont="1" applyFill="1" applyBorder="1" applyAlignment="1">
      <alignment horizontal="center" vertical="center" shrinkToFit="1"/>
    </xf>
    <xf numFmtId="189" fontId="5" fillId="0" borderId="0" xfId="8" applyNumberFormat="1" applyFont="1" applyFill="1" applyAlignment="1">
      <alignment horizontal="center" vertical="center" shrinkToFit="1"/>
    </xf>
    <xf numFmtId="3" fontId="5" fillId="0" borderId="0" xfId="8" applyNumberFormat="1" applyFont="1" applyFill="1" applyBorder="1" applyAlignment="1">
      <alignment vertical="center" shrinkToFit="1"/>
    </xf>
    <xf numFmtId="189" fontId="5" fillId="0" borderId="0" xfId="8" applyNumberFormat="1" applyFont="1" applyFill="1" applyBorder="1" applyAlignment="1">
      <alignment horizontal="center" vertical="center" shrinkToFit="1"/>
    </xf>
    <xf numFmtId="3" fontId="5" fillId="0" borderId="13" xfId="8" applyNumberFormat="1" applyFont="1" applyFill="1" applyBorder="1" applyAlignment="1">
      <alignment horizontal="center" vertical="center" shrinkToFit="1"/>
    </xf>
    <xf numFmtId="49" fontId="5" fillId="0" borderId="13" xfId="1" applyNumberFormat="1" applyFont="1" applyFill="1" applyBorder="1" applyAlignment="1">
      <alignment horizontal="center" vertical="center" shrinkToFit="1"/>
    </xf>
    <xf numFmtId="3" fontId="5" fillId="0" borderId="4" xfId="1" applyNumberFormat="1" applyFont="1" applyFill="1" applyBorder="1" applyAlignment="1">
      <alignment vertical="center" shrinkToFit="1"/>
    </xf>
    <xf numFmtId="3" fontId="5" fillId="0" borderId="0" xfId="1" applyNumberFormat="1" applyFont="1" applyFill="1" applyAlignment="1">
      <alignment vertical="center" shrinkToFit="1"/>
    </xf>
    <xf numFmtId="38" fontId="5" fillId="0" borderId="13" xfId="9" applyFont="1" applyFill="1" applyBorder="1" applyAlignment="1">
      <alignment horizontal="center" vertical="center" shrinkToFit="1"/>
    </xf>
    <xf numFmtId="38" fontId="5" fillId="0" borderId="4" xfId="9" applyFont="1" applyFill="1" applyBorder="1" applyAlignment="1">
      <alignment vertical="center" shrinkToFit="1"/>
    </xf>
    <xf numFmtId="38" fontId="5" fillId="0" borderId="0" xfId="9" applyFont="1" applyFill="1" applyAlignment="1">
      <alignment vertical="center" shrinkToFit="1"/>
    </xf>
    <xf numFmtId="38" fontId="5" fillId="0" borderId="0" xfId="9" applyFont="1" applyFill="1" applyBorder="1" applyAlignment="1">
      <alignment horizontal="center" vertical="center" shrinkToFit="1"/>
    </xf>
    <xf numFmtId="3" fontId="5" fillId="0" borderId="0" xfId="8" applyNumberFormat="1" applyFont="1" applyFill="1" applyBorder="1" applyAlignment="1">
      <alignment horizontal="center" vertical="center" shrinkToFit="1"/>
    </xf>
    <xf numFmtId="38" fontId="5" fillId="0" borderId="0" xfId="9" applyFont="1" applyFill="1" applyAlignment="1">
      <alignment horizontal="center" vertical="center" shrinkToFit="1"/>
    </xf>
    <xf numFmtId="3" fontId="5" fillId="0" borderId="0" xfId="1" applyNumberFormat="1" applyFont="1" applyFill="1" applyBorder="1" applyAlignment="1">
      <alignment vertical="center" shrinkToFit="1"/>
    </xf>
    <xf numFmtId="3" fontId="5" fillId="0" borderId="29" xfId="1" applyNumberFormat="1" applyFont="1" applyFill="1" applyBorder="1" applyAlignment="1">
      <alignment vertical="center" shrinkToFit="1"/>
    </xf>
    <xf numFmtId="183" fontId="5" fillId="0" borderId="30" xfId="8" applyNumberFormat="1" applyFont="1" applyFill="1" applyBorder="1" applyAlignment="1">
      <alignment horizontal="center" vertical="center" shrinkToFit="1"/>
    </xf>
    <xf numFmtId="3" fontId="5" fillId="0" borderId="0" xfId="1" applyNumberFormat="1" applyFont="1" applyFill="1" applyBorder="1" applyAlignment="1">
      <alignment horizontal="center" vertical="center" shrinkToFit="1"/>
    </xf>
    <xf numFmtId="38" fontId="5" fillId="0" borderId="0" xfId="9" applyFont="1" applyFill="1" applyBorder="1" applyAlignment="1">
      <alignment vertical="center" shrinkToFit="1"/>
    </xf>
    <xf numFmtId="190" fontId="5" fillId="0" borderId="35" xfId="9" applyNumberFormat="1" applyFont="1" applyFill="1" applyBorder="1" applyAlignment="1">
      <alignment horizontal="center" vertical="center" shrinkToFit="1"/>
    </xf>
    <xf numFmtId="40" fontId="5" fillId="0" borderId="35" xfId="9" applyNumberFormat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left" vertical="center" shrinkToFit="1"/>
    </xf>
    <xf numFmtId="0" fontId="5" fillId="0" borderId="35" xfId="1" applyFont="1" applyFill="1" applyBorder="1" applyAlignment="1">
      <alignment horizontal="center" vertical="center" shrinkToFit="1"/>
    </xf>
    <xf numFmtId="3" fontId="5" fillId="0" borderId="0" xfId="1" applyNumberFormat="1" applyFont="1" applyFill="1" applyAlignment="1">
      <alignment vertical="center"/>
    </xf>
    <xf numFmtId="183" fontId="5" fillId="0" borderId="35" xfId="1" applyNumberFormat="1" applyFont="1" applyFill="1" applyBorder="1" applyAlignment="1">
      <alignment horizontal="center" vertical="center"/>
    </xf>
    <xf numFmtId="4" fontId="5" fillId="0" borderId="35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35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0" borderId="37" xfId="1" applyFont="1" applyFill="1" applyBorder="1" applyAlignment="1">
      <alignment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/>
    </xf>
    <xf numFmtId="0" fontId="5" fillId="0" borderId="38" xfId="1" applyFont="1" applyFill="1" applyBorder="1" applyAlignment="1">
      <alignment vertical="center"/>
    </xf>
    <xf numFmtId="49" fontId="5" fillId="0" borderId="0" xfId="1" applyNumberFormat="1" applyFont="1" applyFill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4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33" xfId="1" applyFont="1" applyFill="1" applyBorder="1" applyAlignment="1">
      <alignment horizontal="distributed" vertical="center"/>
    </xf>
    <xf numFmtId="0" fontId="5" fillId="0" borderId="4" xfId="1" applyFont="1" applyFill="1" applyBorder="1" applyAlignment="1">
      <alignment vertical="center" shrinkToFit="1"/>
    </xf>
    <xf numFmtId="191" fontId="5" fillId="0" borderId="7" xfId="1" applyNumberFormat="1" applyFont="1" applyFill="1" applyBorder="1" applyAlignment="1">
      <alignment horizontal="center" vertical="center"/>
    </xf>
    <xf numFmtId="38" fontId="11" fillId="0" borderId="0" xfId="9" applyFont="1" applyFill="1" applyAlignment="1">
      <alignment vertical="center"/>
    </xf>
    <xf numFmtId="38" fontId="11" fillId="0" borderId="30" xfId="9" applyFont="1" applyFill="1" applyBorder="1" applyAlignment="1">
      <alignment vertical="center"/>
    </xf>
    <xf numFmtId="38" fontId="11" fillId="0" borderId="29" xfId="9" applyFont="1" applyFill="1" applyBorder="1" applyAlignment="1">
      <alignment vertical="center"/>
    </xf>
    <xf numFmtId="38" fontId="11" fillId="0" borderId="0" xfId="9" applyFont="1" applyFill="1" applyBorder="1" applyAlignment="1">
      <alignment vertical="center"/>
    </xf>
    <xf numFmtId="0" fontId="5" fillId="0" borderId="4" xfId="1" applyNumberFormat="1" applyFont="1" applyFill="1" applyBorder="1" applyAlignment="1">
      <alignment horizontal="center" vertical="center" shrinkToFit="1"/>
    </xf>
    <xf numFmtId="179" fontId="5" fillId="0" borderId="7" xfId="1" applyNumberFormat="1" applyFont="1" applyFill="1" applyBorder="1" applyAlignment="1">
      <alignment horizontal="center" vertical="center"/>
    </xf>
    <xf numFmtId="38" fontId="11" fillId="0" borderId="4" xfId="9" applyFont="1" applyFill="1" applyBorder="1" applyAlignment="1">
      <alignment vertical="center"/>
    </xf>
    <xf numFmtId="179" fontId="10" fillId="0" borderId="7" xfId="1" applyNumberFormat="1" applyFont="1" applyFill="1" applyBorder="1" applyAlignment="1">
      <alignment horizontal="center" vertical="center"/>
    </xf>
    <xf numFmtId="38" fontId="23" fillId="0" borderId="4" xfId="9" applyFont="1" applyFill="1" applyBorder="1" applyAlignment="1">
      <alignment vertical="center"/>
    </xf>
    <xf numFmtId="38" fontId="23" fillId="0" borderId="0" xfId="9" applyFont="1" applyFill="1" applyBorder="1" applyAlignment="1">
      <alignment vertical="center"/>
    </xf>
    <xf numFmtId="38" fontId="23" fillId="0" borderId="30" xfId="9" applyFont="1" applyFill="1" applyBorder="1" applyAlignment="1">
      <alignment vertical="center"/>
    </xf>
    <xf numFmtId="38" fontId="23" fillId="0" borderId="29" xfId="9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/>
    </xf>
    <xf numFmtId="55" fontId="5" fillId="0" borderId="7" xfId="1" applyNumberFormat="1" applyFont="1" applyFill="1" applyBorder="1" applyAlignment="1">
      <alignment horizontal="center" vertical="center"/>
    </xf>
    <xf numFmtId="38" fontId="11" fillId="0" borderId="4" xfId="9" applyFont="1" applyFill="1" applyBorder="1" applyAlignment="1">
      <alignment horizontal="right" vertical="center"/>
    </xf>
    <xf numFmtId="38" fontId="11" fillId="0" borderId="0" xfId="9" applyFont="1" applyFill="1" applyBorder="1" applyAlignment="1">
      <alignment horizontal="right" vertical="center"/>
    </xf>
    <xf numFmtId="38" fontId="11" fillId="0" borderId="30" xfId="9" applyFont="1" applyFill="1" applyBorder="1" applyAlignment="1">
      <alignment horizontal="right" vertical="center"/>
    </xf>
    <xf numFmtId="38" fontId="11" fillId="0" borderId="29" xfId="9" applyFont="1" applyFill="1" applyBorder="1" applyAlignment="1">
      <alignment horizontal="right" vertical="center"/>
    </xf>
    <xf numFmtId="0" fontId="12" fillId="0" borderId="4" xfId="1" applyNumberFormat="1" applyFont="1" applyFill="1" applyBorder="1" applyAlignment="1">
      <alignment horizontal="center" vertical="center" shrinkToFit="1"/>
    </xf>
    <xf numFmtId="192" fontId="5" fillId="0" borderId="7" xfId="1" applyNumberFormat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38" fontId="2" fillId="0" borderId="0" xfId="9" applyFont="1" applyBorder="1" applyAlignment="1">
      <alignment vertical="center"/>
    </xf>
    <xf numFmtId="193" fontId="5" fillId="0" borderId="0" xfId="1" applyNumberFormat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194" fontId="5" fillId="0" borderId="0" xfId="1" applyNumberFormat="1" applyFont="1" applyFill="1" applyBorder="1" applyAlignment="1">
      <alignment horizontal="center" vertical="center"/>
    </xf>
    <xf numFmtId="38" fontId="5" fillId="0" borderId="4" xfId="5" applyFont="1" applyFill="1" applyBorder="1" applyAlignment="1">
      <alignment vertical="center"/>
    </xf>
    <xf numFmtId="38" fontId="5" fillId="0" borderId="0" xfId="5" applyFont="1" applyFill="1" applyBorder="1" applyAlignment="1">
      <alignment vertical="center"/>
    </xf>
    <xf numFmtId="38" fontId="5" fillId="0" borderId="0" xfId="5" applyFont="1" applyFill="1" applyAlignment="1">
      <alignment vertical="center"/>
    </xf>
    <xf numFmtId="193" fontId="5" fillId="0" borderId="29" xfId="1" applyNumberFormat="1" applyFont="1" applyFill="1" applyBorder="1" applyAlignment="1">
      <alignment vertical="center"/>
    </xf>
    <xf numFmtId="189" fontId="5" fillId="0" borderId="0" xfId="5" applyNumberFormat="1" applyFont="1" applyFill="1" applyBorder="1" applyAlignment="1">
      <alignment vertical="center"/>
    </xf>
    <xf numFmtId="193" fontId="5" fillId="0" borderId="35" xfId="1" applyNumberFormat="1" applyFont="1" applyFill="1" applyBorder="1" applyAlignment="1">
      <alignment vertical="center"/>
    </xf>
    <xf numFmtId="41" fontId="5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center" vertical="center"/>
    </xf>
    <xf numFmtId="38" fontId="10" fillId="0" borderId="4" xfId="5" applyFont="1" applyFill="1" applyBorder="1" applyAlignment="1">
      <alignment vertical="center"/>
    </xf>
    <xf numFmtId="3" fontId="10" fillId="0" borderId="0" xfId="5" applyNumberFormat="1" applyFont="1" applyFill="1" applyBorder="1" applyAlignment="1">
      <alignment vertical="center"/>
    </xf>
    <xf numFmtId="38" fontId="10" fillId="0" borderId="0" xfId="5" applyFont="1" applyFill="1" applyAlignment="1">
      <alignment vertical="center"/>
    </xf>
    <xf numFmtId="193" fontId="10" fillId="0" borderId="29" xfId="1" applyNumberFormat="1" applyFont="1" applyFill="1" applyBorder="1" applyAlignment="1">
      <alignment vertical="center"/>
    </xf>
    <xf numFmtId="193" fontId="10" fillId="0" borderId="35" xfId="1" applyNumberFormat="1" applyFont="1" applyFill="1" applyBorder="1" applyAlignment="1">
      <alignment vertical="center"/>
    </xf>
    <xf numFmtId="41" fontId="10" fillId="0" borderId="0" xfId="5" applyNumberFormat="1" applyFont="1" applyFill="1" applyBorder="1" applyAlignment="1">
      <alignment vertical="center"/>
    </xf>
    <xf numFmtId="195" fontId="5" fillId="0" borderId="4" xfId="5" applyNumberFormat="1" applyFont="1" applyFill="1" applyBorder="1" applyAlignment="1">
      <alignment vertical="center"/>
    </xf>
    <xf numFmtId="38" fontId="5" fillId="0" borderId="29" xfId="1" applyNumberFormat="1" applyFont="1" applyFill="1" applyBorder="1" applyAlignment="1">
      <alignment vertical="center"/>
    </xf>
    <xf numFmtId="189" fontId="5" fillId="0" borderId="29" xfId="1" applyNumberFormat="1" applyFont="1" applyFill="1" applyBorder="1" applyAlignment="1">
      <alignment vertical="center"/>
    </xf>
    <xf numFmtId="189" fontId="5" fillId="0" borderId="35" xfId="1" applyNumberFormat="1" applyFont="1" applyFill="1" applyBorder="1" applyAlignment="1">
      <alignment vertical="center"/>
    </xf>
    <xf numFmtId="55" fontId="5" fillId="0" borderId="0" xfId="1" applyNumberFormat="1" applyFont="1" applyFill="1" applyBorder="1" applyAlignment="1">
      <alignment horizontal="right" vertical="center"/>
    </xf>
    <xf numFmtId="193" fontId="5" fillId="0" borderId="29" xfId="1" applyNumberFormat="1" applyFont="1" applyFill="1" applyBorder="1" applyAlignment="1">
      <alignment horizontal="right" vertical="center"/>
    </xf>
    <xf numFmtId="41" fontId="5" fillId="0" borderId="0" xfId="5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41" fontId="5" fillId="0" borderId="30" xfId="5" applyNumberFormat="1" applyFont="1" applyFill="1" applyBorder="1" applyAlignment="1">
      <alignment vertical="center"/>
    </xf>
    <xf numFmtId="196" fontId="5" fillId="0" borderId="37" xfId="1" applyNumberFormat="1" applyFont="1" applyFill="1" applyBorder="1" applyAlignment="1">
      <alignment vertical="center"/>
    </xf>
    <xf numFmtId="196" fontId="5" fillId="0" borderId="38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 wrapText="1"/>
    </xf>
    <xf numFmtId="38" fontId="2" fillId="0" borderId="0" xfId="9" applyFont="1" applyBorder="1" applyAlignment="1">
      <alignment vertical="center" shrinkToFit="1"/>
    </xf>
    <xf numFmtId="38" fontId="5" fillId="0" borderId="0" xfId="1" applyNumberFormat="1" applyFont="1" applyFill="1" applyAlignment="1">
      <alignment vertical="center"/>
    </xf>
    <xf numFmtId="49" fontId="3" fillId="0" borderId="0" xfId="3" applyNumberFormat="1" applyFont="1" applyFill="1" applyAlignment="1">
      <alignment horizontal="right" vertical="center"/>
    </xf>
    <xf numFmtId="197" fontId="5" fillId="0" borderId="1" xfId="3" applyNumberFormat="1" applyFont="1" applyFill="1" applyBorder="1" applyAlignment="1">
      <alignment vertical="center"/>
    </xf>
    <xf numFmtId="197" fontId="5" fillId="0" borderId="0" xfId="3" applyNumberFormat="1" applyFont="1" applyFill="1" applyAlignment="1">
      <alignment vertical="center"/>
    </xf>
    <xf numFmtId="197" fontId="5" fillId="0" borderId="23" xfId="7" applyNumberFormat="1" applyFont="1" applyFill="1" applyBorder="1" applyAlignment="1">
      <alignment horizontal="center" vertical="center"/>
    </xf>
    <xf numFmtId="197" fontId="5" fillId="0" borderId="41" xfId="7" applyNumberFormat="1" applyFont="1" applyFill="1" applyBorder="1" applyAlignment="1">
      <alignment horizontal="center" vertical="center"/>
    </xf>
    <xf numFmtId="197" fontId="5" fillId="0" borderId="20" xfId="7" applyNumberFormat="1" applyFont="1" applyFill="1" applyBorder="1" applyAlignment="1">
      <alignment horizontal="center" vertical="center"/>
    </xf>
    <xf numFmtId="197" fontId="5" fillId="0" borderId="9" xfId="7" applyNumberFormat="1" applyFont="1" applyFill="1" applyBorder="1" applyAlignment="1">
      <alignment horizontal="center" vertical="center"/>
    </xf>
    <xf numFmtId="197" fontId="5" fillId="0" borderId="0" xfId="7" applyNumberFormat="1" applyFont="1" applyFill="1" applyAlignment="1">
      <alignment vertical="center"/>
    </xf>
    <xf numFmtId="197" fontId="19" fillId="0" borderId="0" xfId="7" applyNumberFormat="1" applyFont="1" applyFill="1" applyAlignment="1">
      <alignment vertical="center"/>
    </xf>
    <xf numFmtId="197" fontId="10" fillId="0" borderId="7" xfId="7" applyNumberFormat="1" applyFont="1" applyFill="1" applyBorder="1" applyAlignment="1">
      <alignment horizontal="distributed" vertical="center"/>
    </xf>
    <xf numFmtId="197" fontId="10" fillId="0" borderId="0" xfId="10" applyNumberFormat="1" applyFont="1" applyFill="1" applyAlignment="1">
      <alignment vertical="center"/>
    </xf>
    <xf numFmtId="197" fontId="10" fillId="0" borderId="13" xfId="10" applyNumberFormat="1" applyFont="1" applyFill="1" applyBorder="1" applyAlignment="1">
      <alignment horizontal="distributed" vertical="center"/>
    </xf>
    <xf numFmtId="197" fontId="10" fillId="0" borderId="7" xfId="10" applyNumberFormat="1" applyFont="1" applyFill="1" applyBorder="1" applyAlignment="1">
      <alignment vertical="center"/>
    </xf>
    <xf numFmtId="197" fontId="10" fillId="0" borderId="0" xfId="10" applyNumberFormat="1" applyFont="1" applyFill="1" applyBorder="1" applyAlignment="1">
      <alignment vertical="center"/>
    </xf>
    <xf numFmtId="197" fontId="10" fillId="0" borderId="7" xfId="10" applyNumberFormat="1" applyFont="1" applyFill="1" applyBorder="1" applyAlignment="1">
      <alignment horizontal="distributed" vertical="center"/>
    </xf>
    <xf numFmtId="197" fontId="19" fillId="0" borderId="7" xfId="7" applyNumberFormat="1" applyFont="1" applyFill="1" applyBorder="1" applyAlignment="1">
      <alignment horizontal="center" vertical="center"/>
    </xf>
    <xf numFmtId="197" fontId="19" fillId="0" borderId="0" xfId="10" applyNumberFormat="1" applyFont="1" applyFill="1" applyAlignment="1">
      <alignment vertical="center"/>
    </xf>
    <xf numFmtId="197" fontId="19" fillId="0" borderId="13" xfId="10" applyNumberFormat="1" applyFont="1" applyFill="1" applyBorder="1" applyAlignment="1">
      <alignment horizontal="center" vertical="center"/>
    </xf>
    <xf numFmtId="197" fontId="19" fillId="0" borderId="7" xfId="10" applyNumberFormat="1" applyFont="1" applyFill="1" applyBorder="1" applyAlignment="1">
      <alignment vertical="center"/>
    </xf>
    <xf numFmtId="197" fontId="19" fillId="0" borderId="0" xfId="10" applyNumberFormat="1" applyFont="1" applyFill="1" applyBorder="1" applyAlignment="1">
      <alignment vertical="center"/>
    </xf>
    <xf numFmtId="197" fontId="19" fillId="0" borderId="7" xfId="10" applyNumberFormat="1" applyFont="1" applyFill="1" applyBorder="1" applyAlignment="1">
      <alignment horizontal="center" vertical="center"/>
    </xf>
    <xf numFmtId="41" fontId="19" fillId="0" borderId="0" xfId="10" applyNumberFormat="1" applyFont="1" applyFill="1" applyAlignment="1">
      <alignment vertical="center"/>
    </xf>
    <xf numFmtId="198" fontId="19" fillId="0" borderId="0" xfId="10" applyNumberFormat="1" applyFont="1" applyFill="1" applyAlignment="1">
      <alignment vertical="center"/>
    </xf>
    <xf numFmtId="197" fontId="19" fillId="0" borderId="4" xfId="10" applyNumberFormat="1" applyFont="1" applyFill="1" applyBorder="1" applyAlignment="1">
      <alignment vertical="center"/>
    </xf>
    <xf numFmtId="198" fontId="19" fillId="0" borderId="0" xfId="10" applyNumberFormat="1" applyFont="1" applyFill="1" applyBorder="1" applyAlignment="1">
      <alignment vertical="center"/>
    </xf>
    <xf numFmtId="41" fontId="19" fillId="0" borderId="4" xfId="10" applyNumberFormat="1" applyFont="1" applyFill="1" applyBorder="1" applyAlignment="1">
      <alignment vertical="center"/>
    </xf>
    <xf numFmtId="41" fontId="19" fillId="0" borderId="0" xfId="10" applyNumberFormat="1" applyFont="1" applyFill="1" applyBorder="1" applyAlignment="1">
      <alignment vertical="center"/>
    </xf>
    <xf numFmtId="197" fontId="10" fillId="0" borderId="13" xfId="10" applyNumberFormat="1" applyFont="1" applyFill="1" applyBorder="1" applyAlignment="1">
      <alignment horizontal="center" vertical="center" wrapText="1"/>
    </xf>
    <xf numFmtId="197" fontId="24" fillId="0" borderId="4" xfId="10" applyNumberFormat="1" applyFont="1" applyFill="1" applyBorder="1" applyAlignment="1">
      <alignment vertical="center"/>
    </xf>
    <xf numFmtId="198" fontId="24" fillId="0" borderId="0" xfId="10" applyNumberFormat="1" applyFont="1" applyFill="1" applyBorder="1" applyAlignment="1">
      <alignment vertical="center"/>
    </xf>
    <xf numFmtId="197" fontId="24" fillId="0" borderId="0" xfId="10" applyNumberFormat="1" applyFont="1" applyFill="1" applyBorder="1" applyAlignment="1">
      <alignment vertical="center"/>
    </xf>
    <xf numFmtId="197" fontId="19" fillId="0" borderId="4" xfId="7" applyNumberFormat="1" applyFont="1" applyFill="1" applyBorder="1" applyAlignment="1">
      <alignment vertical="center"/>
    </xf>
    <xf numFmtId="197" fontId="10" fillId="0" borderId="4" xfId="7" applyNumberFormat="1" applyFont="1" applyFill="1" applyBorder="1" applyAlignment="1">
      <alignment horizontal="center" vertical="center"/>
    </xf>
    <xf numFmtId="197" fontId="10" fillId="0" borderId="4" xfId="9" applyNumberFormat="1" applyFont="1" applyFill="1" applyBorder="1" applyAlignment="1">
      <alignment vertical="center"/>
    </xf>
    <xf numFmtId="197" fontId="10" fillId="0" borderId="0" xfId="9" applyNumberFormat="1" applyFont="1" applyFill="1" applyAlignment="1">
      <alignment vertical="center"/>
    </xf>
    <xf numFmtId="197" fontId="19" fillId="0" borderId="42" xfId="7" applyNumberFormat="1" applyFont="1" applyFill="1" applyBorder="1" applyAlignment="1">
      <alignment vertical="center"/>
    </xf>
    <xf numFmtId="197" fontId="19" fillId="0" borderId="42" xfId="9" applyNumberFormat="1" applyFont="1" applyFill="1" applyBorder="1" applyAlignment="1">
      <alignment vertical="center"/>
    </xf>
    <xf numFmtId="197" fontId="19" fillId="0" borderId="26" xfId="9" applyNumberFormat="1" applyFont="1" applyFill="1" applyBorder="1" applyAlignment="1">
      <alignment vertical="center"/>
    </xf>
    <xf numFmtId="197" fontId="5" fillId="0" borderId="4" xfId="9" applyNumberFormat="1" applyFont="1" applyFill="1" applyBorder="1" applyAlignment="1">
      <alignment vertical="center"/>
    </xf>
    <xf numFmtId="197" fontId="5" fillId="0" borderId="0" xfId="9" applyNumberFormat="1" applyFont="1" applyFill="1" applyAlignment="1">
      <alignment vertical="center"/>
    </xf>
    <xf numFmtId="199" fontId="19" fillId="0" borderId="42" xfId="11" applyNumberFormat="1" applyFont="1" applyFill="1" applyBorder="1" applyAlignment="1">
      <alignment vertical="center"/>
    </xf>
    <xf numFmtId="199" fontId="19" fillId="0" borderId="26" xfId="11" applyNumberFormat="1" applyFont="1" applyFill="1" applyBorder="1" applyAlignment="1">
      <alignment vertical="center"/>
    </xf>
    <xf numFmtId="197" fontId="10" fillId="0" borderId="0" xfId="7" applyNumberFormat="1" applyFont="1" applyFill="1" applyAlignment="1">
      <alignment vertical="center"/>
    </xf>
    <xf numFmtId="197" fontId="5" fillId="0" borderId="0" xfId="9" applyNumberFormat="1" applyFont="1" applyFill="1" applyBorder="1" applyAlignment="1">
      <alignment vertical="center"/>
    </xf>
    <xf numFmtId="197" fontId="19" fillId="0" borderId="13" xfId="7" applyNumberFormat="1" applyFont="1" applyFill="1" applyBorder="1" applyAlignment="1">
      <alignment horizontal="center" vertical="center"/>
    </xf>
    <xf numFmtId="197" fontId="19" fillId="0" borderId="7" xfId="7" applyNumberFormat="1" applyFont="1" applyFill="1" applyBorder="1" applyAlignment="1">
      <alignment vertical="center"/>
    </xf>
    <xf numFmtId="197" fontId="19" fillId="0" borderId="0" xfId="7" applyNumberFormat="1" applyFont="1" applyFill="1" applyBorder="1" applyAlignment="1">
      <alignment vertical="center"/>
    </xf>
    <xf numFmtId="200" fontId="5" fillId="0" borderId="4" xfId="9" applyNumberFormat="1" applyFont="1" applyFill="1" applyBorder="1" applyAlignment="1">
      <alignment vertical="center"/>
    </xf>
    <xf numFmtId="200" fontId="5" fillId="0" borderId="0" xfId="9" applyNumberFormat="1" applyFont="1" applyFill="1" applyAlignment="1">
      <alignment vertical="center"/>
    </xf>
    <xf numFmtId="201" fontId="19" fillId="0" borderId="42" xfId="11" applyNumberFormat="1" applyFont="1" applyFill="1" applyBorder="1" applyAlignment="1">
      <alignment vertical="center"/>
    </xf>
    <xf numFmtId="201" fontId="19" fillId="0" borderId="26" xfId="11" applyNumberFormat="1" applyFont="1" applyFill="1" applyBorder="1" applyAlignment="1">
      <alignment vertical="center"/>
    </xf>
    <xf numFmtId="197" fontId="10" fillId="0" borderId="7" xfId="7" applyNumberFormat="1" applyFont="1" applyFill="1" applyBorder="1" applyAlignment="1">
      <alignment vertical="center"/>
    </xf>
    <xf numFmtId="197" fontId="10" fillId="0" borderId="0" xfId="7" applyNumberFormat="1" applyFont="1" applyFill="1" applyBorder="1" applyAlignment="1">
      <alignment vertical="center"/>
    </xf>
    <xf numFmtId="197" fontId="19" fillId="0" borderId="44" xfId="7" applyNumberFormat="1" applyFont="1" applyFill="1" applyBorder="1" applyAlignment="1">
      <alignment vertical="center"/>
    </xf>
    <xf numFmtId="197" fontId="19" fillId="0" borderId="45" xfId="7" applyNumberFormat="1" applyFont="1" applyFill="1" applyBorder="1" applyAlignment="1">
      <alignment vertical="center"/>
    </xf>
    <xf numFmtId="197" fontId="5" fillId="0" borderId="0" xfId="3" applyNumberFormat="1" applyFont="1" applyFill="1" applyBorder="1" applyAlignment="1">
      <alignment vertical="center"/>
    </xf>
    <xf numFmtId="197" fontId="5" fillId="0" borderId="0" xfId="10" applyNumberFormat="1" applyFont="1" applyFill="1" applyAlignment="1">
      <alignment vertical="center"/>
    </xf>
    <xf numFmtId="197" fontId="19" fillId="0" borderId="16" xfId="10" applyNumberFormat="1" applyFont="1" applyFill="1" applyBorder="1" applyAlignment="1">
      <alignment horizontal="center" vertical="center"/>
    </xf>
    <xf numFmtId="197" fontId="19" fillId="0" borderId="1" xfId="10" applyNumberFormat="1" applyFont="1" applyFill="1" applyBorder="1" applyAlignment="1">
      <alignment vertical="center"/>
    </xf>
    <xf numFmtId="197" fontId="19" fillId="0" borderId="36" xfId="10" applyNumberFormat="1" applyFont="1" applyFill="1" applyBorder="1" applyAlignment="1">
      <alignment horizontal="center" vertical="center"/>
    </xf>
    <xf numFmtId="197" fontId="19" fillId="0" borderId="16" xfId="10" applyNumberFormat="1" applyFont="1" applyFill="1" applyBorder="1" applyAlignment="1">
      <alignment vertical="center"/>
    </xf>
    <xf numFmtId="197" fontId="10" fillId="0" borderId="14" xfId="7" applyNumberFormat="1" applyFont="1" applyFill="1" applyBorder="1" applyAlignment="1">
      <alignment vertical="center"/>
    </xf>
    <xf numFmtId="197" fontId="10" fillId="0" borderId="1" xfId="7" applyNumberFormat="1" applyFont="1" applyFill="1" applyBorder="1" applyAlignment="1">
      <alignment vertical="center"/>
    </xf>
    <xf numFmtId="38" fontId="10" fillId="0" borderId="0" xfId="3" applyNumberFormat="1" applyFont="1" applyFill="1" applyAlignment="1">
      <alignment vertical="center"/>
    </xf>
    <xf numFmtId="0" fontId="25" fillId="0" borderId="0" xfId="3" applyFont="1" applyFill="1" applyAlignment="1">
      <alignment vertical="center"/>
    </xf>
    <xf numFmtId="0" fontId="12" fillId="0" borderId="0" xfId="2" applyFont="1" applyFill="1" applyAlignment="1">
      <alignment shrinkToFit="1"/>
    </xf>
    <xf numFmtId="0" fontId="5" fillId="0" borderId="0" xfId="2" applyFont="1" applyFill="1"/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/>
    <xf numFmtId="0" fontId="5" fillId="0" borderId="41" xfId="2" applyFont="1" applyFill="1" applyBorder="1" applyAlignment="1">
      <alignment horizontal="distributed" vertical="center" shrinkToFit="1"/>
    </xf>
    <xf numFmtId="0" fontId="5" fillId="0" borderId="41" xfId="2" applyFont="1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center" shrinkToFit="1"/>
    </xf>
    <xf numFmtId="0" fontId="12" fillId="0" borderId="20" xfId="2" applyFont="1" applyFill="1" applyBorder="1" applyAlignment="1">
      <alignment horizontal="distributed" vertical="center" shrinkToFit="1"/>
    </xf>
    <xf numFmtId="38" fontId="10" fillId="0" borderId="2" xfId="9" applyFont="1" applyFill="1" applyBorder="1" applyAlignment="1">
      <alignment horizontal="right" vertical="center" shrinkToFit="1"/>
    </xf>
    <xf numFmtId="38" fontId="10" fillId="0" borderId="8" xfId="9" applyFont="1" applyFill="1" applyBorder="1" applyAlignment="1">
      <alignment horizontal="right" vertical="center" shrinkToFit="1"/>
    </xf>
    <xf numFmtId="0" fontId="27" fillId="0" borderId="2" xfId="2" applyFont="1" applyFill="1" applyBorder="1" applyAlignment="1">
      <alignment horizontal="distributed" vertical="center" shrinkToFit="1"/>
    </xf>
    <xf numFmtId="202" fontId="10" fillId="0" borderId="0" xfId="2" applyNumberFormat="1" applyFont="1" applyFill="1" applyBorder="1" applyAlignment="1">
      <alignment horizontal="distributed" vertical="center"/>
    </xf>
    <xf numFmtId="202" fontId="10" fillId="0" borderId="7" xfId="2" applyNumberFormat="1" applyFont="1" applyFill="1" applyBorder="1" applyAlignment="1">
      <alignment horizontal="distributed" vertical="center"/>
    </xf>
    <xf numFmtId="202" fontId="10" fillId="0" borderId="4" xfId="9" applyNumberFormat="1" applyFont="1" applyFill="1" applyBorder="1" applyAlignment="1">
      <alignment horizontal="right" vertical="center" shrinkToFit="1"/>
    </xf>
    <xf numFmtId="203" fontId="10" fillId="0" borderId="0" xfId="9" applyNumberFormat="1" applyFont="1" applyFill="1" applyBorder="1" applyAlignment="1">
      <alignment horizontal="right" vertical="center" shrinkToFit="1"/>
    </xf>
    <xf numFmtId="202" fontId="10" fillId="0" borderId="0" xfId="9" applyNumberFormat="1" applyFont="1" applyFill="1" applyBorder="1" applyAlignment="1">
      <alignment horizontal="right" vertical="center" shrinkToFit="1"/>
    </xf>
    <xf numFmtId="204" fontId="10" fillId="0" borderId="0" xfId="9" applyNumberFormat="1" applyFont="1" applyFill="1" applyBorder="1" applyAlignment="1">
      <alignment horizontal="right" vertical="center" shrinkToFit="1"/>
    </xf>
    <xf numFmtId="202" fontId="27" fillId="0" borderId="4" xfId="2" applyNumberFormat="1" applyFont="1" applyFill="1" applyBorder="1" applyAlignment="1">
      <alignment horizontal="distributed" vertical="center" shrinkToFit="1"/>
    </xf>
    <xf numFmtId="202" fontId="5" fillId="0" borderId="0" xfId="2" applyNumberFormat="1" applyFont="1" applyFill="1" applyBorder="1"/>
    <xf numFmtId="202" fontId="5" fillId="0" borderId="0" xfId="2" applyNumberFormat="1" applyFont="1" applyFill="1"/>
    <xf numFmtId="198" fontId="7" fillId="0" borderId="4" xfId="9" quotePrefix="1" applyNumberFormat="1" applyFont="1" applyFill="1" applyBorder="1" applyAlignment="1">
      <alignment vertical="center"/>
    </xf>
    <xf numFmtId="198" fontId="7" fillId="0" borderId="0" xfId="9" quotePrefix="1" applyNumberFormat="1" applyFont="1" applyFill="1" applyBorder="1" applyAlignment="1">
      <alignment vertical="center"/>
    </xf>
    <xf numFmtId="0" fontId="12" fillId="0" borderId="4" xfId="2" applyFont="1" applyFill="1" applyBorder="1" applyAlignment="1">
      <alignment horizontal="distributed" vertical="center" shrinkToFit="1"/>
    </xf>
    <xf numFmtId="202" fontId="5" fillId="0" borderId="7" xfId="2" applyNumberFormat="1" applyFont="1" applyFill="1" applyBorder="1" applyAlignment="1">
      <alignment horizontal="distributed" vertical="center"/>
    </xf>
    <xf numFmtId="202" fontId="7" fillId="0" borderId="0" xfId="9" quotePrefix="1" applyNumberFormat="1" applyFont="1" applyFill="1" applyBorder="1" applyAlignment="1">
      <alignment vertical="center"/>
    </xf>
    <xf numFmtId="204" fontId="7" fillId="0" borderId="0" xfId="9" quotePrefix="1" applyNumberFormat="1" applyFont="1" applyFill="1" applyBorder="1" applyAlignment="1">
      <alignment vertical="center"/>
    </xf>
    <xf numFmtId="202" fontId="12" fillId="0" borderId="4" xfId="2" applyNumberFormat="1" applyFont="1" applyFill="1" applyBorder="1" applyAlignment="1">
      <alignment horizontal="distributed" vertical="center" shrinkToFit="1"/>
    </xf>
    <xf numFmtId="202" fontId="5" fillId="0" borderId="26" xfId="2" applyNumberFormat="1" applyFont="1" applyFill="1" applyBorder="1"/>
    <xf numFmtId="202" fontId="5" fillId="0" borderId="46" xfId="2" applyNumberFormat="1" applyFont="1" applyFill="1" applyBorder="1" applyAlignment="1">
      <alignment horizontal="distributed" vertical="center"/>
    </xf>
    <xf numFmtId="198" fontId="7" fillId="0" borderId="42" xfId="9" quotePrefix="1" applyNumberFormat="1" applyFont="1" applyFill="1" applyBorder="1" applyAlignment="1">
      <alignment vertical="center"/>
    </xf>
    <xf numFmtId="202" fontId="7" fillId="0" borderId="26" xfId="9" quotePrefix="1" applyNumberFormat="1" applyFont="1" applyFill="1" applyBorder="1" applyAlignment="1">
      <alignment vertical="center"/>
    </xf>
    <xf numFmtId="204" fontId="7" fillId="0" borderId="26" xfId="9" quotePrefix="1" applyNumberFormat="1" applyFont="1" applyFill="1" applyBorder="1" applyAlignment="1">
      <alignment vertical="center"/>
    </xf>
    <xf numFmtId="202" fontId="12" fillId="0" borderId="42" xfId="2" applyNumberFormat="1" applyFont="1" applyFill="1" applyBorder="1" applyAlignment="1">
      <alignment horizontal="distributed" vertical="center" shrinkToFit="1"/>
    </xf>
    <xf numFmtId="198" fontId="7" fillId="0" borderId="0" xfId="9" applyNumberFormat="1" applyFont="1" applyFill="1" applyBorder="1" applyAlignment="1">
      <alignment horizontal="right" vertical="center"/>
    </xf>
    <xf numFmtId="198" fontId="7" fillId="0" borderId="0" xfId="9" quotePrefix="1" applyNumberFormat="1" applyFont="1" applyFill="1" applyBorder="1" applyAlignment="1">
      <alignment horizontal="right" vertical="center"/>
    </xf>
    <xf numFmtId="204" fontId="7" fillId="0" borderId="7" xfId="9" quotePrefix="1" applyNumberFormat="1" applyFont="1" applyFill="1" applyBorder="1" applyAlignment="1">
      <alignment vertical="center"/>
    </xf>
    <xf numFmtId="198" fontId="7" fillId="0" borderId="32" xfId="9" quotePrefix="1" applyNumberFormat="1" applyFont="1" applyFill="1" applyBorder="1" applyAlignment="1">
      <alignment vertical="center"/>
    </xf>
    <xf numFmtId="198" fontId="7" fillId="0" borderId="4" xfId="9" applyNumberFormat="1" applyFont="1" applyFill="1" applyBorder="1" applyAlignment="1">
      <alignment horizontal="right" vertical="center"/>
    </xf>
    <xf numFmtId="204" fontId="7" fillId="0" borderId="0" xfId="2" applyNumberFormat="1" applyFont="1" applyFill="1" applyAlignment="1">
      <alignment vertical="center"/>
    </xf>
    <xf numFmtId="202" fontId="7" fillId="0" borderId="0" xfId="2" applyNumberFormat="1" applyFont="1" applyFill="1" applyAlignment="1">
      <alignment vertical="center"/>
    </xf>
    <xf numFmtId="202" fontId="7" fillId="0" borderId="0" xfId="9" applyNumberFormat="1" applyFont="1" applyFill="1" applyBorder="1" applyAlignment="1">
      <alignment horizontal="right" vertical="center"/>
    </xf>
    <xf numFmtId="204" fontId="7" fillId="0" borderId="0" xfId="9" applyNumberFormat="1" applyFont="1" applyFill="1" applyBorder="1" applyAlignment="1">
      <alignment horizontal="right" vertical="center"/>
    </xf>
    <xf numFmtId="202" fontId="5" fillId="0" borderId="0" xfId="9" quotePrefix="1" applyNumberFormat="1" applyFont="1" applyFill="1" applyBorder="1" applyAlignment="1">
      <alignment vertical="center"/>
    </xf>
    <xf numFmtId="0" fontId="5" fillId="0" borderId="32" xfId="2" applyFont="1" applyFill="1" applyBorder="1"/>
    <xf numFmtId="0" fontId="5" fillId="0" borderId="47" xfId="2" applyFont="1" applyFill="1" applyBorder="1" applyAlignment="1">
      <alignment horizontal="distributed" vertical="center"/>
    </xf>
    <xf numFmtId="198" fontId="7" fillId="0" borderId="48" xfId="9" quotePrefix="1" applyNumberFormat="1" applyFont="1" applyFill="1" applyBorder="1" applyAlignment="1">
      <alignment vertical="center"/>
    </xf>
    <xf numFmtId="0" fontId="12" fillId="0" borderId="48" xfId="2" applyFont="1" applyFill="1" applyBorder="1" applyAlignment="1">
      <alignment horizontal="distributed" vertical="center" shrinkToFit="1"/>
    </xf>
    <xf numFmtId="0" fontId="28" fillId="0" borderId="4" xfId="2" applyFont="1" applyFill="1" applyBorder="1" applyAlignment="1">
      <alignment horizontal="distributed" vertical="center" shrinkToFit="1"/>
    </xf>
    <xf numFmtId="202" fontId="28" fillId="0" borderId="4" xfId="2" applyNumberFormat="1" applyFont="1" applyFill="1" applyBorder="1" applyAlignment="1">
      <alignment horizontal="distributed" vertical="center" shrinkToFit="1"/>
    </xf>
    <xf numFmtId="0" fontId="7" fillId="0" borderId="7" xfId="2" applyFont="1" applyFill="1" applyBorder="1" applyAlignment="1">
      <alignment horizontal="distributed" vertical="center"/>
    </xf>
    <xf numFmtId="202" fontId="5" fillId="0" borderId="1" xfId="2" applyNumberFormat="1" applyFont="1" applyFill="1" applyBorder="1"/>
    <xf numFmtId="202" fontId="5" fillId="0" borderId="16" xfId="2" applyNumberFormat="1" applyFont="1" applyFill="1" applyBorder="1" applyAlignment="1">
      <alignment horizontal="distributed" vertical="center"/>
    </xf>
    <xf numFmtId="198" fontId="7" fillId="0" borderId="14" xfId="9" quotePrefix="1" applyNumberFormat="1" applyFont="1" applyFill="1" applyBorder="1" applyAlignment="1">
      <alignment vertical="center"/>
    </xf>
    <xf numFmtId="202" fontId="7" fillId="0" borderId="1" xfId="9" quotePrefix="1" applyNumberFormat="1" applyFont="1" applyFill="1" applyBorder="1" applyAlignment="1">
      <alignment vertical="center"/>
    </xf>
    <xf numFmtId="204" fontId="7" fillId="0" borderId="1" xfId="9" quotePrefix="1" applyNumberFormat="1" applyFont="1" applyFill="1" applyBorder="1" applyAlignment="1">
      <alignment vertical="center"/>
    </xf>
    <xf numFmtId="202" fontId="28" fillId="0" borderId="14" xfId="2" applyNumberFormat="1" applyFont="1" applyFill="1" applyBorder="1" applyAlignment="1">
      <alignment horizontal="distributed" vertical="center" shrinkToFit="1"/>
    </xf>
    <xf numFmtId="198" fontId="7" fillId="0" borderId="7" xfId="9" quotePrefix="1" applyNumberFormat="1" applyFont="1" applyFill="1" applyBorder="1" applyAlignment="1">
      <alignment vertical="center"/>
    </xf>
    <xf numFmtId="204" fontId="7" fillId="0" borderId="46" xfId="9" quotePrefix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 justifyLastLine="1"/>
    </xf>
    <xf numFmtId="202" fontId="5" fillId="0" borderId="26" xfId="2" applyNumberFormat="1" applyFont="1" applyFill="1" applyBorder="1" applyAlignment="1">
      <alignment horizontal="distributed" vertical="center" justifyLastLine="1"/>
    </xf>
    <xf numFmtId="202" fontId="12" fillId="0" borderId="14" xfId="2" applyNumberFormat="1" applyFont="1" applyFill="1" applyBorder="1" applyAlignment="1">
      <alignment horizontal="distributed" vertical="center" shrinkToFit="1"/>
    </xf>
    <xf numFmtId="198" fontId="7" fillId="0" borderId="0" xfId="9" applyNumberFormat="1" applyFont="1" applyFill="1" applyAlignment="1"/>
    <xf numFmtId="198" fontId="7" fillId="0" borderId="0" xfId="9" applyNumberFormat="1" applyFont="1" applyFill="1" applyBorder="1" applyAlignment="1"/>
    <xf numFmtId="204" fontId="7" fillId="0" borderId="0" xfId="9" quotePrefix="1" applyNumberFormat="1" applyFont="1" applyFill="1" applyBorder="1" applyAlignment="1">
      <alignment horizontal="right" vertical="center"/>
    </xf>
    <xf numFmtId="0" fontId="12" fillId="0" borderId="4" xfId="2" applyNumberFormat="1" applyFont="1" applyFill="1" applyBorder="1" applyAlignment="1">
      <alignment horizontal="distributed" vertical="center" shrinkToFit="1"/>
    </xf>
    <xf numFmtId="0" fontId="5" fillId="0" borderId="0" xfId="2" applyNumberFormat="1" applyFont="1" applyFill="1"/>
    <xf numFmtId="0" fontId="5" fillId="0" borderId="7" xfId="2" applyNumberFormat="1" applyFont="1" applyFill="1" applyBorder="1" applyAlignment="1">
      <alignment horizontal="distributed" vertical="center"/>
    </xf>
    <xf numFmtId="0" fontId="5" fillId="0" borderId="0" xfId="2" applyNumberFormat="1" applyFont="1" applyFill="1" applyBorder="1"/>
    <xf numFmtId="0" fontId="5" fillId="0" borderId="1" xfId="2" applyFont="1" applyFill="1" applyBorder="1"/>
    <xf numFmtId="198" fontId="5" fillId="0" borderId="14" xfId="12" applyNumberFormat="1" applyFont="1" applyFill="1" applyBorder="1" applyAlignment="1">
      <alignment horizontal="right" vertical="center"/>
    </xf>
    <xf numFmtId="198" fontId="5" fillId="0" borderId="1" xfId="12" applyNumberFormat="1" applyFont="1" applyFill="1" applyBorder="1" applyAlignment="1">
      <alignment horizontal="right" vertical="center"/>
    </xf>
    <xf numFmtId="198" fontId="5" fillId="0" borderId="16" xfId="1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shrinkToFit="1"/>
    </xf>
    <xf numFmtId="0" fontId="5" fillId="0" borderId="17" xfId="2" applyFont="1" applyFill="1" applyBorder="1" applyAlignment="1">
      <alignment horizontal="distributed" vertical="center"/>
    </xf>
    <xf numFmtId="198" fontId="5" fillId="0" borderId="17" xfId="12" applyNumberFormat="1" applyFont="1" applyFill="1" applyBorder="1" applyAlignment="1">
      <alignment horizontal="right" vertical="center"/>
    </xf>
    <xf numFmtId="198" fontId="5" fillId="0" borderId="0" xfId="1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shrinkToFit="1"/>
    </xf>
    <xf numFmtId="38" fontId="5" fillId="0" borderId="0" xfId="12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7" fillId="0" borderId="0" xfId="7" applyFont="1" applyFill="1"/>
    <xf numFmtId="0" fontId="17" fillId="0" borderId="0" xfId="7" applyFont="1" applyFill="1" applyBorder="1" applyAlignment="1">
      <alignment horizontal="center" vertical="center" shrinkToFit="1"/>
    </xf>
    <xf numFmtId="0" fontId="15" fillId="0" borderId="0" xfId="7" applyFont="1" applyFill="1" applyAlignment="1">
      <alignment horizontal="center" vertical="center"/>
    </xf>
    <xf numFmtId="0" fontId="17" fillId="0" borderId="1" xfId="7" applyFont="1" applyFill="1" applyBorder="1" applyAlignment="1">
      <alignment horizontal="center" vertical="center" shrinkToFit="1"/>
    </xf>
    <xf numFmtId="205" fontId="19" fillId="0" borderId="22" xfId="9" applyNumberFormat="1" applyFont="1" applyFill="1" applyBorder="1" applyAlignment="1">
      <alignment horizontal="distributed" vertical="center"/>
    </xf>
    <xf numFmtId="205" fontId="24" fillId="0" borderId="20" xfId="9" applyNumberFormat="1" applyFont="1" applyFill="1" applyBorder="1" applyAlignment="1">
      <alignment horizontal="distributed" vertical="center"/>
    </xf>
    <xf numFmtId="0" fontId="17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center"/>
    </xf>
    <xf numFmtId="41" fontId="19" fillId="0" borderId="0" xfId="9" applyNumberFormat="1" applyFont="1" applyFill="1" applyBorder="1" applyAlignment="1">
      <alignment horizontal="right" vertical="center"/>
    </xf>
    <xf numFmtId="41" fontId="24" fillId="0" borderId="0" xfId="9" applyNumberFormat="1" applyFont="1" applyFill="1" applyBorder="1" applyAlignment="1">
      <alignment horizontal="right" vertical="center"/>
    </xf>
    <xf numFmtId="38" fontId="17" fillId="0" borderId="0" xfId="7" applyNumberFormat="1" applyFont="1" applyFill="1" applyAlignment="1">
      <alignment horizontal="center"/>
    </xf>
    <xf numFmtId="0" fontId="19" fillId="0" borderId="7" xfId="7" applyFont="1" applyFill="1" applyBorder="1" applyAlignment="1">
      <alignment horizontal="distributed" vertical="center" shrinkToFit="1"/>
    </xf>
    <xf numFmtId="41" fontId="19" fillId="0" borderId="0" xfId="9" applyNumberFormat="1" applyFont="1" applyFill="1" applyBorder="1" applyAlignment="1">
      <alignment vertical="center" shrinkToFit="1"/>
    </xf>
    <xf numFmtId="41" fontId="24" fillId="0" borderId="0" xfId="9" applyNumberFormat="1" applyFont="1" applyFill="1" applyBorder="1" applyAlignment="1">
      <alignment vertical="center" shrinkToFit="1"/>
    </xf>
    <xf numFmtId="38" fontId="19" fillId="0" borderId="0" xfId="7" applyNumberFormat="1" applyFont="1" applyFill="1" applyAlignment="1">
      <alignment vertical="center"/>
    </xf>
    <xf numFmtId="0" fontId="19" fillId="0" borderId="0" xfId="7" applyFont="1" applyFill="1"/>
    <xf numFmtId="0" fontId="19" fillId="0" borderId="16" xfId="7" applyFont="1" applyFill="1" applyBorder="1" applyAlignment="1">
      <alignment horizontal="distributed" vertical="center" shrinkToFit="1"/>
    </xf>
    <xf numFmtId="38" fontId="19" fillId="0" borderId="1" xfId="9" applyFont="1" applyFill="1" applyBorder="1" applyAlignment="1">
      <alignment vertical="center" shrinkToFit="1"/>
    </xf>
    <xf numFmtId="38" fontId="24" fillId="0" borderId="1" xfId="9" applyFont="1" applyFill="1" applyBorder="1" applyAlignment="1">
      <alignment vertical="center" shrinkToFit="1"/>
    </xf>
    <xf numFmtId="38" fontId="17" fillId="0" borderId="0" xfId="9" applyFont="1" applyFill="1" applyAlignment="1">
      <alignment vertical="center"/>
    </xf>
    <xf numFmtId="38" fontId="17" fillId="0" borderId="0" xfId="9" applyFont="1" applyFill="1" applyBorder="1">
      <alignment vertical="center"/>
    </xf>
    <xf numFmtId="38" fontId="17" fillId="0" borderId="0" xfId="9" applyFont="1" applyFill="1">
      <alignment vertical="center"/>
    </xf>
    <xf numFmtId="0" fontId="17" fillId="0" borderId="0" xfId="7" applyFont="1" applyFill="1" applyBorder="1" applyAlignment="1">
      <alignment horizontal="distributed" vertical="center" shrinkToFit="1"/>
    </xf>
    <xf numFmtId="0" fontId="17" fillId="0" borderId="0" xfId="7" applyFont="1" applyFill="1" applyAlignment="1">
      <alignment vertical="center" shrinkToFit="1"/>
    </xf>
    <xf numFmtId="0" fontId="19" fillId="0" borderId="0" xfId="7" applyFont="1" applyFill="1" applyBorder="1" applyAlignment="1">
      <alignment horizontal="center" vertical="center" shrinkToFit="1"/>
    </xf>
    <xf numFmtId="38" fontId="19" fillId="0" borderId="0" xfId="9" applyFont="1" applyFill="1" applyAlignment="1">
      <alignment vertical="center"/>
    </xf>
    <xf numFmtId="38" fontId="19" fillId="0" borderId="0" xfId="9" applyFont="1" applyFill="1">
      <alignment vertical="center"/>
    </xf>
    <xf numFmtId="0" fontId="5" fillId="0" borderId="0" xfId="7" applyFont="1" applyFill="1"/>
    <xf numFmtId="0" fontId="17" fillId="0" borderId="0" xfId="7" applyFont="1" applyFill="1" applyAlignment="1">
      <alignment horizontal="distributed" vertical="center" shrinkToFit="1"/>
    </xf>
    <xf numFmtId="0" fontId="5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distributed"/>
    </xf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distributed" vertical="center"/>
    </xf>
    <xf numFmtId="0" fontId="5" fillId="0" borderId="13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22" xfId="2" applyFont="1" applyFill="1" applyBorder="1" applyAlignment="1">
      <alignment horizontal="distributed" vertical="center"/>
    </xf>
    <xf numFmtId="0" fontId="5" fillId="0" borderId="3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 wrapText="1"/>
    </xf>
    <xf numFmtId="49" fontId="3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10" fillId="0" borderId="18" xfId="1" applyFont="1" applyFill="1" applyBorder="1" applyAlignment="1">
      <alignment horizontal="center" vertical="center" shrinkToFit="1"/>
    </xf>
    <xf numFmtId="0" fontId="10" fillId="0" borderId="9" xfId="1" applyFont="1" applyFill="1" applyBorder="1" applyAlignment="1">
      <alignment horizontal="center" vertical="center" shrinkToFit="1"/>
    </xf>
    <xf numFmtId="181" fontId="7" fillId="0" borderId="14" xfId="1" applyNumberFormat="1" applyFont="1" applyFill="1" applyBorder="1" applyAlignment="1">
      <alignment horizontal="center" vertical="center" shrinkToFit="1"/>
    </xf>
    <xf numFmtId="181" fontId="7" fillId="0" borderId="1" xfId="1" applyNumberFormat="1" applyFont="1" applyFill="1" applyBorder="1" applyAlignment="1">
      <alignment horizontal="center" vertical="center" shrinkToFit="1"/>
    </xf>
    <xf numFmtId="186" fontId="7" fillId="0" borderId="1" xfId="5" applyNumberFormat="1" applyFont="1" applyFill="1" applyBorder="1" applyAlignment="1">
      <alignment horizontal="center" vertical="center" shrinkToFit="1"/>
    </xf>
    <xf numFmtId="186" fontId="7" fillId="0" borderId="1" xfId="1" applyNumberFormat="1" applyFont="1" applyFill="1" applyBorder="1" applyAlignment="1">
      <alignment horizontal="center" vertical="center" shrinkToFit="1"/>
    </xf>
    <xf numFmtId="183" fontId="7" fillId="0" borderId="1" xfId="1" applyNumberFormat="1" applyFont="1" applyFill="1" applyBorder="1" applyAlignment="1">
      <alignment horizontal="center" vertical="center" shrinkToFit="1"/>
    </xf>
    <xf numFmtId="177" fontId="7" fillId="0" borderId="1" xfId="5" applyNumberFormat="1" applyFont="1" applyFill="1" applyBorder="1" applyAlignment="1">
      <alignment horizontal="center" vertical="center" shrinkToFit="1"/>
    </xf>
    <xf numFmtId="181" fontId="7" fillId="0" borderId="4" xfId="1" applyNumberFormat="1" applyFont="1" applyFill="1" applyBorder="1" applyAlignment="1">
      <alignment horizontal="center" vertical="center" shrinkToFit="1"/>
    </xf>
    <xf numFmtId="181" fontId="7" fillId="0" borderId="0" xfId="1" applyNumberFormat="1" applyFont="1" applyFill="1" applyBorder="1" applyAlignment="1">
      <alignment horizontal="center" vertical="center" shrinkToFit="1"/>
    </xf>
    <xf numFmtId="186" fontId="7" fillId="0" borderId="0" xfId="1" applyNumberFormat="1" applyFont="1" applyFill="1" applyAlignment="1">
      <alignment horizontal="center" vertical="center" shrinkToFit="1"/>
    </xf>
    <xf numFmtId="186" fontId="7" fillId="0" borderId="0" xfId="1" applyNumberFormat="1" applyFont="1" applyFill="1" applyBorder="1" applyAlignment="1">
      <alignment horizontal="center" vertical="center" shrinkToFit="1"/>
    </xf>
    <xf numFmtId="183" fontId="7" fillId="0" borderId="0" xfId="5" applyNumberFormat="1" applyFont="1" applyFill="1" applyBorder="1" applyAlignment="1">
      <alignment horizontal="center" vertical="center" shrinkToFit="1"/>
    </xf>
    <xf numFmtId="177" fontId="7" fillId="0" borderId="0" xfId="5" applyNumberFormat="1" applyFont="1" applyFill="1" applyBorder="1" applyAlignment="1">
      <alignment horizontal="center" vertical="center" shrinkToFit="1"/>
    </xf>
    <xf numFmtId="186" fontId="7" fillId="0" borderId="0" xfId="5" applyNumberFormat="1" applyFont="1" applyFill="1" applyBorder="1" applyAlignment="1">
      <alignment horizontal="center" vertical="center" shrinkToFit="1"/>
    </xf>
    <xf numFmtId="181" fontId="7" fillId="0" borderId="0" xfId="1" applyNumberFormat="1" applyFont="1" applyFill="1" applyAlignment="1">
      <alignment horizontal="center" vertical="center" shrinkToFit="1"/>
    </xf>
    <xf numFmtId="181" fontId="13" fillId="0" borderId="4" xfId="5" applyNumberFormat="1" applyFont="1" applyFill="1" applyBorder="1" applyAlignment="1">
      <alignment horizontal="center" vertical="center" shrinkToFit="1"/>
    </xf>
    <xf numFmtId="181" fontId="13" fillId="0" borderId="0" xfId="5" applyNumberFormat="1" applyFont="1" applyFill="1" applyBorder="1" applyAlignment="1">
      <alignment horizontal="center" vertical="center" shrinkToFit="1"/>
    </xf>
    <xf numFmtId="182" fontId="13" fillId="0" borderId="0" xfId="1" applyNumberFormat="1" applyFont="1" applyFill="1" applyAlignment="1">
      <alignment horizontal="center" vertical="center" shrinkToFit="1"/>
    </xf>
    <xf numFmtId="182" fontId="13" fillId="0" borderId="0" xfId="1" applyNumberFormat="1" applyFont="1" applyFill="1" applyBorder="1" applyAlignment="1">
      <alignment horizontal="center" vertical="center" shrinkToFit="1"/>
    </xf>
    <xf numFmtId="183" fontId="13" fillId="0" borderId="0" xfId="1" applyNumberFormat="1" applyFont="1" applyFill="1" applyBorder="1" applyAlignment="1">
      <alignment horizontal="center" vertical="center" shrinkToFit="1"/>
    </xf>
    <xf numFmtId="177" fontId="13" fillId="0" borderId="0" xfId="5" applyNumberFormat="1" applyFont="1" applyFill="1" applyBorder="1" applyAlignment="1">
      <alignment horizontal="center" vertical="center" shrinkToFit="1"/>
    </xf>
    <xf numFmtId="181" fontId="7" fillId="0" borderId="4" xfId="5" applyNumberFormat="1" applyFont="1" applyFill="1" applyBorder="1" applyAlignment="1">
      <alignment horizontal="center" vertical="center" shrinkToFit="1"/>
    </xf>
    <xf numFmtId="181" fontId="7" fillId="0" borderId="0" xfId="5" applyNumberFormat="1" applyFont="1" applyFill="1" applyBorder="1" applyAlignment="1">
      <alignment horizontal="center" vertical="center" shrinkToFit="1"/>
    </xf>
    <xf numFmtId="182" fontId="7" fillId="0" borderId="0" xfId="1" applyNumberFormat="1" applyFont="1" applyFill="1" applyAlignment="1">
      <alignment horizontal="center" vertical="center" shrinkToFit="1"/>
    </xf>
    <xf numFmtId="182" fontId="7" fillId="0" borderId="0" xfId="1" applyNumberFormat="1" applyFont="1" applyFill="1" applyBorder="1" applyAlignment="1">
      <alignment horizontal="center" vertical="center" shrinkToFit="1"/>
    </xf>
    <xf numFmtId="183" fontId="7" fillId="0" borderId="0" xfId="1" applyNumberFormat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wrapText="1" shrinkToFit="1"/>
    </xf>
    <xf numFmtId="0" fontId="7" fillId="0" borderId="22" xfId="1" applyFont="1" applyFill="1" applyBorder="1" applyAlignment="1">
      <alignment horizontal="center" vertical="center" wrapText="1" shrinkToFit="1"/>
    </xf>
    <xf numFmtId="0" fontId="12" fillId="0" borderId="21" xfId="1" applyFont="1" applyFill="1" applyBorder="1" applyAlignment="1">
      <alignment horizontal="center" vertical="center" wrapText="1" shrinkToFit="1"/>
    </xf>
    <xf numFmtId="0" fontId="12" fillId="0" borderId="22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 shrinkToFit="1"/>
    </xf>
    <xf numFmtId="0" fontId="19" fillId="0" borderId="0" xfId="6" applyFont="1" applyFill="1" applyAlignment="1">
      <alignment vertical="center" shrinkToFit="1"/>
    </xf>
    <xf numFmtId="0" fontId="19" fillId="0" borderId="0" xfId="6" applyFont="1" applyFill="1" applyAlignment="1">
      <alignment horizontal="distributed" vertical="center" shrinkToFit="1"/>
    </xf>
    <xf numFmtId="0" fontId="17" fillId="0" borderId="0" xfId="6" applyFont="1" applyFill="1" applyAlignment="1">
      <alignment horizontal="center" vertical="center" shrinkToFit="1"/>
    </xf>
    <xf numFmtId="0" fontId="18" fillId="0" borderId="0" xfId="6" applyFont="1" applyFill="1" applyAlignment="1">
      <alignment vertical="center" shrinkToFit="1"/>
    </xf>
    <xf numFmtId="0" fontId="19" fillId="0" borderId="0" xfId="7" applyFont="1" applyFill="1" applyAlignment="1">
      <alignment vertical="center" shrinkToFit="1"/>
    </xf>
    <xf numFmtId="0" fontId="21" fillId="0" borderId="0" xfId="7" applyFont="1" applyFill="1" applyAlignment="1">
      <alignment vertical="center" shrinkToFit="1"/>
    </xf>
    <xf numFmtId="0" fontId="15" fillId="0" borderId="0" xfId="6" applyFont="1" applyFill="1" applyAlignment="1">
      <alignment horizontal="center" vertical="center" shrinkToFit="1"/>
    </xf>
    <xf numFmtId="0" fontId="19" fillId="0" borderId="0" xfId="6" applyFont="1" applyFill="1" applyBorder="1" applyAlignment="1">
      <alignment vertical="center" shrinkToFit="1"/>
    </xf>
    <xf numFmtId="0" fontId="19" fillId="0" borderId="0" xfId="6" applyFont="1" applyFill="1" applyBorder="1" applyAlignment="1">
      <alignment horizontal="distributed" vertical="center" shrinkToFit="1"/>
    </xf>
    <xf numFmtId="0" fontId="5" fillId="0" borderId="1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5" fillId="0" borderId="19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/>
    </xf>
    <xf numFmtId="0" fontId="5" fillId="0" borderId="21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/>
    </xf>
    <xf numFmtId="0" fontId="5" fillId="0" borderId="22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 shrinkToFit="1"/>
    </xf>
    <xf numFmtId="0" fontId="5" fillId="0" borderId="3" xfId="1" applyFont="1" applyFill="1" applyBorder="1" applyAlignment="1">
      <alignment horizontal="distributed" vertical="center" shrinkToFit="1"/>
    </xf>
    <xf numFmtId="0" fontId="12" fillId="0" borderId="18" xfId="1" applyFont="1" applyFill="1" applyBorder="1" applyAlignment="1">
      <alignment horizontal="distributed" vertical="center" shrinkToFit="1"/>
    </xf>
    <xf numFmtId="0" fontId="12" fillId="0" borderId="4" xfId="1" applyFont="1" applyFill="1" applyBorder="1" applyAlignment="1">
      <alignment horizontal="distributed" vertical="center" shrinkToFit="1"/>
    </xf>
    <xf numFmtId="0" fontId="12" fillId="0" borderId="3" xfId="1" applyFont="1" applyFill="1" applyBorder="1" applyAlignment="1">
      <alignment horizontal="distributed" vertical="center" shrinkToFit="1"/>
    </xf>
    <xf numFmtId="0" fontId="5" fillId="0" borderId="0" xfId="1" applyFont="1" applyFill="1" applyAlignment="1">
      <alignment vertical="center" wrapText="1"/>
    </xf>
    <xf numFmtId="0" fontId="12" fillId="0" borderId="18" xfId="1" applyFont="1" applyFill="1" applyBorder="1" applyAlignment="1">
      <alignment horizontal="center" vertical="center" textRotation="255" shrinkToFit="1"/>
    </xf>
    <xf numFmtId="0" fontId="12" fillId="0" borderId="4" xfId="1" applyFont="1" applyFill="1" applyBorder="1" applyAlignment="1">
      <alignment horizontal="center" vertical="center" textRotation="255" shrinkToFit="1"/>
    </xf>
    <xf numFmtId="0" fontId="12" fillId="0" borderId="3" xfId="1" applyFont="1" applyFill="1" applyBorder="1" applyAlignment="1">
      <alignment horizontal="center" vertical="center" textRotation="255" shrinkToFit="1"/>
    </xf>
    <xf numFmtId="0" fontId="5" fillId="0" borderId="21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197" fontId="5" fillId="0" borderId="13" xfId="3" applyNumberFormat="1" applyFont="1" applyFill="1" applyBorder="1" applyAlignment="1">
      <alignment horizontal="center" vertical="center"/>
    </xf>
    <xf numFmtId="197" fontId="5" fillId="0" borderId="43" xfId="3" applyNumberFormat="1" applyFont="1" applyFill="1" applyBorder="1" applyAlignment="1">
      <alignment horizontal="center" vertical="center"/>
    </xf>
    <xf numFmtId="197" fontId="5" fillId="0" borderId="9" xfId="7" applyNumberFormat="1" applyFont="1" applyFill="1" applyBorder="1" applyAlignment="1">
      <alignment horizontal="center" vertical="center"/>
    </xf>
    <xf numFmtId="197" fontId="5" fillId="0" borderId="23" xfId="7" applyNumberFormat="1" applyFont="1" applyFill="1" applyBorder="1" applyAlignment="1">
      <alignment horizontal="center" vertical="center"/>
    </xf>
    <xf numFmtId="197" fontId="5" fillId="0" borderId="13" xfId="3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shrinkToFit="1"/>
    </xf>
    <xf numFmtId="0" fontId="29" fillId="0" borderId="0" xfId="7" applyFont="1" applyFill="1" applyAlignment="1">
      <alignment vertical="center" wrapText="1" shrinkToFit="1"/>
    </xf>
    <xf numFmtId="0" fontId="17" fillId="0" borderId="0" xfId="7" applyFont="1" applyFill="1" applyAlignment="1">
      <alignment horizontal="center" vertical="center" shrinkToFit="1"/>
    </xf>
    <xf numFmtId="0" fontId="17" fillId="0" borderId="0" xfId="7" applyFont="1" applyFill="1" applyAlignment="1">
      <alignment vertical="center" wrapText="1" shrinkToFit="1"/>
    </xf>
    <xf numFmtId="0" fontId="19" fillId="0" borderId="0" xfId="7" applyFont="1" applyFill="1" applyBorder="1" applyAlignment="1">
      <alignment horizontal="distributed" vertical="center" indent="2" shrinkToFit="1"/>
    </xf>
    <xf numFmtId="0" fontId="19" fillId="0" borderId="7" xfId="7" applyFont="1" applyFill="1" applyBorder="1" applyAlignment="1">
      <alignment horizontal="distributed" vertical="center" indent="2" shrinkToFit="1"/>
    </xf>
    <xf numFmtId="0" fontId="15" fillId="0" borderId="0" xfId="7" applyFont="1" applyFill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 vertical="center" wrapText="1" shrinkToFit="1"/>
    </xf>
    <xf numFmtId="0" fontId="19" fillId="0" borderId="23" xfId="7" applyFont="1" applyFill="1" applyBorder="1" applyAlignment="1">
      <alignment horizontal="center" vertical="center" wrapText="1" shrinkToFit="1"/>
    </xf>
    <xf numFmtId="0" fontId="24" fillId="0" borderId="8" xfId="7" applyFont="1" applyFill="1" applyBorder="1" applyAlignment="1">
      <alignment horizontal="center" vertical="center" shrinkToFit="1"/>
    </xf>
    <xf numFmtId="0" fontId="24" fillId="0" borderId="10" xfId="7" applyFont="1" applyFill="1" applyBorder="1" applyAlignment="1">
      <alignment horizontal="center" vertical="center" shrinkToFit="1"/>
    </xf>
    <xf numFmtId="0" fontId="17" fillId="0" borderId="0" xfId="7" applyFont="1" applyFill="1" applyBorder="1" applyAlignment="1">
      <alignment horizontal="center" vertical="center" shrinkToFit="1"/>
    </xf>
  </cellXfs>
  <cellStyles count="13">
    <cellStyle name="パーセント 2" xfId="11"/>
    <cellStyle name="桁区切り 2" xfId="4"/>
    <cellStyle name="桁区切り 2 2" xfId="8"/>
    <cellStyle name="桁区切り 2 3" xfId="12"/>
    <cellStyle name="桁区切り 3" xfId="5"/>
    <cellStyle name="桁区切り 4" xfId="9"/>
    <cellStyle name="桁区切り 4 2" xfId="10"/>
    <cellStyle name="標準" xfId="0" builtinId="0"/>
    <cellStyle name="標準 2" xfId="2"/>
    <cellStyle name="標準 3" xfId="1"/>
    <cellStyle name="標準 4" xfId="3"/>
    <cellStyle name="標準 5" xfId="7"/>
    <cellStyle name="標準 5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676276</xdr:colOff>
      <xdr:row>4</xdr:row>
      <xdr:rowOff>314324</xdr:rowOff>
    </xdr:from>
    <xdr:to>
      <xdr:col>1</xdr:col>
      <xdr:colOff>47626</xdr:colOff>
      <xdr:row>9</xdr:row>
      <xdr:rowOff>9525</xdr:rowOff>
    </xdr:to>
    <xdr:sp macro="" textlink="">
      <xdr:nvSpPr>
        <xdr:cNvPr id="2" name="左大かっこ 1"/>
        <xdr:cNvSpPr/>
      </xdr:nvSpPr>
      <xdr:spPr>
        <a:xfrm>
          <a:off x="676276" y="1142999"/>
          <a:ext cx="95250" cy="857251"/>
        </a:xfrm>
        <a:prstGeom prst="lef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22</xdr:row>
      <xdr:rowOff>28574</xdr:rowOff>
    </xdr:from>
    <xdr:to>
      <xdr:col>6</xdr:col>
      <xdr:colOff>847725</xdr:colOff>
      <xdr:row>22</xdr:row>
      <xdr:rowOff>590549</xdr:rowOff>
    </xdr:to>
    <xdr:sp macro="" textlink="">
      <xdr:nvSpPr>
        <xdr:cNvPr id="3" name="大かっこ 2"/>
        <xdr:cNvSpPr/>
      </xdr:nvSpPr>
      <xdr:spPr>
        <a:xfrm>
          <a:off x="762000" y="4429124"/>
          <a:ext cx="5753100" cy="5619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23</xdr:row>
      <xdr:rowOff>19050</xdr:rowOff>
    </xdr:from>
    <xdr:to>
      <xdr:col>6</xdr:col>
      <xdr:colOff>838200</xdr:colOff>
      <xdr:row>23</xdr:row>
      <xdr:rowOff>457200</xdr:rowOff>
    </xdr:to>
    <xdr:sp macro="" textlink="">
      <xdr:nvSpPr>
        <xdr:cNvPr id="4" name="大かっこ 3"/>
        <xdr:cNvSpPr/>
      </xdr:nvSpPr>
      <xdr:spPr>
        <a:xfrm>
          <a:off x="762000" y="5019675"/>
          <a:ext cx="574357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27</xdr:row>
      <xdr:rowOff>28575</xdr:rowOff>
    </xdr:from>
    <xdr:to>
      <xdr:col>6</xdr:col>
      <xdr:colOff>857250</xdr:colOff>
      <xdr:row>27</xdr:row>
      <xdr:rowOff>466725</xdr:rowOff>
    </xdr:to>
    <xdr:sp macro="" textlink="">
      <xdr:nvSpPr>
        <xdr:cNvPr id="5" name="大かっこ 4"/>
        <xdr:cNvSpPr/>
      </xdr:nvSpPr>
      <xdr:spPr>
        <a:xfrm>
          <a:off x="762000" y="7972425"/>
          <a:ext cx="5762625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24</xdr:row>
      <xdr:rowOff>38100</xdr:rowOff>
    </xdr:from>
    <xdr:to>
      <xdr:col>6</xdr:col>
      <xdr:colOff>838200</xdr:colOff>
      <xdr:row>24</xdr:row>
      <xdr:rowOff>333375</xdr:rowOff>
    </xdr:to>
    <xdr:sp macro="" textlink="">
      <xdr:nvSpPr>
        <xdr:cNvPr id="6" name="大かっこ 5"/>
        <xdr:cNvSpPr/>
      </xdr:nvSpPr>
      <xdr:spPr>
        <a:xfrm>
          <a:off x="762000" y="5524500"/>
          <a:ext cx="5743575" cy="2952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25</xdr:row>
      <xdr:rowOff>19049</xdr:rowOff>
    </xdr:from>
    <xdr:to>
      <xdr:col>6</xdr:col>
      <xdr:colOff>838200</xdr:colOff>
      <xdr:row>25</xdr:row>
      <xdr:rowOff>904874</xdr:rowOff>
    </xdr:to>
    <xdr:sp macro="" textlink="">
      <xdr:nvSpPr>
        <xdr:cNvPr id="7" name="大かっこ 6"/>
        <xdr:cNvSpPr/>
      </xdr:nvSpPr>
      <xdr:spPr>
        <a:xfrm>
          <a:off x="752475" y="5848349"/>
          <a:ext cx="5753100" cy="885825"/>
        </a:xfrm>
        <a:prstGeom prst="bracketPair">
          <a:avLst>
            <a:gd name="adj" fmla="val 699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26</xdr:row>
      <xdr:rowOff>9525</xdr:rowOff>
    </xdr:from>
    <xdr:to>
      <xdr:col>6</xdr:col>
      <xdr:colOff>847726</xdr:colOff>
      <xdr:row>26</xdr:row>
      <xdr:rowOff>1181101</xdr:rowOff>
    </xdr:to>
    <xdr:sp macro="" textlink="">
      <xdr:nvSpPr>
        <xdr:cNvPr id="8" name="大かっこ 7"/>
        <xdr:cNvSpPr/>
      </xdr:nvSpPr>
      <xdr:spPr>
        <a:xfrm>
          <a:off x="752475" y="6753225"/>
          <a:ext cx="5762626" cy="1171576"/>
        </a:xfrm>
        <a:prstGeom prst="bracketPair">
          <a:avLst>
            <a:gd name="adj" fmla="val 609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28</xdr:row>
      <xdr:rowOff>19050</xdr:rowOff>
    </xdr:from>
    <xdr:to>
      <xdr:col>6</xdr:col>
      <xdr:colOff>857250</xdr:colOff>
      <xdr:row>29</xdr:row>
      <xdr:rowOff>0</xdr:rowOff>
    </xdr:to>
    <xdr:sp macro="" textlink="">
      <xdr:nvSpPr>
        <xdr:cNvPr id="9" name="大かっこ 8"/>
        <xdr:cNvSpPr/>
      </xdr:nvSpPr>
      <xdr:spPr>
        <a:xfrm>
          <a:off x="762000" y="8448675"/>
          <a:ext cx="5762625" cy="1181100"/>
        </a:xfrm>
        <a:prstGeom prst="bracketPair">
          <a:avLst>
            <a:gd name="adj" fmla="val 618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zoomScaleNormal="100" zoomScaleSheetLayoutView="100" workbookViewId="0">
      <selection activeCell="G56" sqref="G56"/>
    </sheetView>
  </sheetViews>
  <sheetFormatPr defaultColWidth="12.5" defaultRowHeight="12"/>
  <cols>
    <col min="1" max="1" width="10.75" style="180" customWidth="1"/>
    <col min="2" max="3" width="1.75" style="180" customWidth="1"/>
    <col min="4" max="4" width="12.25" style="180" customWidth="1"/>
    <col min="5" max="6" width="1.75" style="180" customWidth="1"/>
    <col min="7" max="7" width="10.75" style="180" customWidth="1"/>
    <col min="8" max="9" width="1.75" style="180" customWidth="1"/>
    <col min="10" max="10" width="9.75" style="180" customWidth="1"/>
    <col min="11" max="12" width="2.75" style="180" customWidth="1"/>
    <col min="13" max="13" width="10.5" style="180" customWidth="1"/>
    <col min="14" max="15" width="1.75" style="180" customWidth="1"/>
    <col min="16" max="16" width="13" style="179" customWidth="1"/>
    <col min="17" max="256" width="12.5" style="180"/>
    <col min="257" max="257" width="10.75" style="180" customWidth="1"/>
    <col min="258" max="259" width="1.75" style="180" customWidth="1"/>
    <col min="260" max="260" width="12.25" style="180" customWidth="1"/>
    <col min="261" max="262" width="1.75" style="180" customWidth="1"/>
    <col min="263" max="263" width="10.75" style="180" customWidth="1"/>
    <col min="264" max="265" width="1.75" style="180" customWidth="1"/>
    <col min="266" max="266" width="9.75" style="180" customWidth="1"/>
    <col min="267" max="268" width="2.75" style="180" customWidth="1"/>
    <col min="269" max="269" width="10.5" style="180" customWidth="1"/>
    <col min="270" max="271" width="1.75" style="180" customWidth="1"/>
    <col min="272" max="272" width="13" style="180" customWidth="1"/>
    <col min="273" max="512" width="12.5" style="180"/>
    <col min="513" max="513" width="10.75" style="180" customWidth="1"/>
    <col min="514" max="515" width="1.75" style="180" customWidth="1"/>
    <col min="516" max="516" width="12.25" style="180" customWidth="1"/>
    <col min="517" max="518" width="1.75" style="180" customWidth="1"/>
    <col min="519" max="519" width="10.75" style="180" customWidth="1"/>
    <col min="520" max="521" width="1.75" style="180" customWidth="1"/>
    <col min="522" max="522" width="9.75" style="180" customWidth="1"/>
    <col min="523" max="524" width="2.75" style="180" customWidth="1"/>
    <col min="525" max="525" width="10.5" style="180" customWidth="1"/>
    <col min="526" max="527" width="1.75" style="180" customWidth="1"/>
    <col min="528" max="528" width="13" style="180" customWidth="1"/>
    <col min="529" max="768" width="12.5" style="180"/>
    <col min="769" max="769" width="10.75" style="180" customWidth="1"/>
    <col min="770" max="771" width="1.75" style="180" customWidth="1"/>
    <col min="772" max="772" width="12.25" style="180" customWidth="1"/>
    <col min="773" max="774" width="1.75" style="180" customWidth="1"/>
    <col min="775" max="775" width="10.75" style="180" customWidth="1"/>
    <col min="776" max="777" width="1.75" style="180" customWidth="1"/>
    <col min="778" max="778" width="9.75" style="180" customWidth="1"/>
    <col min="779" max="780" width="2.75" style="180" customWidth="1"/>
    <col min="781" max="781" width="10.5" style="180" customWidth="1"/>
    <col min="782" max="783" width="1.75" style="180" customWidth="1"/>
    <col min="784" max="784" width="13" style="180" customWidth="1"/>
    <col min="785" max="1024" width="12.5" style="180"/>
    <col min="1025" max="1025" width="10.75" style="180" customWidth="1"/>
    <col min="1026" max="1027" width="1.75" style="180" customWidth="1"/>
    <col min="1028" max="1028" width="12.25" style="180" customWidth="1"/>
    <col min="1029" max="1030" width="1.75" style="180" customWidth="1"/>
    <col min="1031" max="1031" width="10.75" style="180" customWidth="1"/>
    <col min="1032" max="1033" width="1.75" style="180" customWidth="1"/>
    <col min="1034" max="1034" width="9.75" style="180" customWidth="1"/>
    <col min="1035" max="1036" width="2.75" style="180" customWidth="1"/>
    <col min="1037" max="1037" width="10.5" style="180" customWidth="1"/>
    <col min="1038" max="1039" width="1.75" style="180" customWidth="1"/>
    <col min="1040" max="1040" width="13" style="180" customWidth="1"/>
    <col min="1041" max="1280" width="12.5" style="180"/>
    <col min="1281" max="1281" width="10.75" style="180" customWidth="1"/>
    <col min="1282" max="1283" width="1.75" style="180" customWidth="1"/>
    <col min="1284" max="1284" width="12.25" style="180" customWidth="1"/>
    <col min="1285" max="1286" width="1.75" style="180" customWidth="1"/>
    <col min="1287" max="1287" width="10.75" style="180" customWidth="1"/>
    <col min="1288" max="1289" width="1.75" style="180" customWidth="1"/>
    <col min="1290" max="1290" width="9.75" style="180" customWidth="1"/>
    <col min="1291" max="1292" width="2.75" style="180" customWidth="1"/>
    <col min="1293" max="1293" width="10.5" style="180" customWidth="1"/>
    <col min="1294" max="1295" width="1.75" style="180" customWidth="1"/>
    <col min="1296" max="1296" width="13" style="180" customWidth="1"/>
    <col min="1297" max="1536" width="12.5" style="180"/>
    <col min="1537" max="1537" width="10.75" style="180" customWidth="1"/>
    <col min="1538" max="1539" width="1.75" style="180" customWidth="1"/>
    <col min="1540" max="1540" width="12.25" style="180" customWidth="1"/>
    <col min="1541" max="1542" width="1.75" style="180" customWidth="1"/>
    <col min="1543" max="1543" width="10.75" style="180" customWidth="1"/>
    <col min="1544" max="1545" width="1.75" style="180" customWidth="1"/>
    <col min="1546" max="1546" width="9.75" style="180" customWidth="1"/>
    <col min="1547" max="1548" width="2.75" style="180" customWidth="1"/>
    <col min="1549" max="1549" width="10.5" style="180" customWidth="1"/>
    <col min="1550" max="1551" width="1.75" style="180" customWidth="1"/>
    <col min="1552" max="1552" width="13" style="180" customWidth="1"/>
    <col min="1553" max="1792" width="12.5" style="180"/>
    <col min="1793" max="1793" width="10.75" style="180" customWidth="1"/>
    <col min="1794" max="1795" width="1.75" style="180" customWidth="1"/>
    <col min="1796" max="1796" width="12.25" style="180" customWidth="1"/>
    <col min="1797" max="1798" width="1.75" style="180" customWidth="1"/>
    <col min="1799" max="1799" width="10.75" style="180" customWidth="1"/>
    <col min="1800" max="1801" width="1.75" style="180" customWidth="1"/>
    <col min="1802" max="1802" width="9.75" style="180" customWidth="1"/>
    <col min="1803" max="1804" width="2.75" style="180" customWidth="1"/>
    <col min="1805" max="1805" width="10.5" style="180" customWidth="1"/>
    <col min="1806" max="1807" width="1.75" style="180" customWidth="1"/>
    <col min="1808" max="1808" width="13" style="180" customWidth="1"/>
    <col min="1809" max="2048" width="12.5" style="180"/>
    <col min="2049" max="2049" width="10.75" style="180" customWidth="1"/>
    <col min="2050" max="2051" width="1.75" style="180" customWidth="1"/>
    <col min="2052" max="2052" width="12.25" style="180" customWidth="1"/>
    <col min="2053" max="2054" width="1.75" style="180" customWidth="1"/>
    <col min="2055" max="2055" width="10.75" style="180" customWidth="1"/>
    <col min="2056" max="2057" width="1.75" style="180" customWidth="1"/>
    <col min="2058" max="2058" width="9.75" style="180" customWidth="1"/>
    <col min="2059" max="2060" width="2.75" style="180" customWidth="1"/>
    <col min="2061" max="2061" width="10.5" style="180" customWidth="1"/>
    <col min="2062" max="2063" width="1.75" style="180" customWidth="1"/>
    <col min="2064" max="2064" width="13" style="180" customWidth="1"/>
    <col min="2065" max="2304" width="12.5" style="180"/>
    <col min="2305" max="2305" width="10.75" style="180" customWidth="1"/>
    <col min="2306" max="2307" width="1.75" style="180" customWidth="1"/>
    <col min="2308" max="2308" width="12.25" style="180" customWidth="1"/>
    <col min="2309" max="2310" width="1.75" style="180" customWidth="1"/>
    <col min="2311" max="2311" width="10.75" style="180" customWidth="1"/>
    <col min="2312" max="2313" width="1.75" style="180" customWidth="1"/>
    <col min="2314" max="2314" width="9.75" style="180" customWidth="1"/>
    <col min="2315" max="2316" width="2.75" style="180" customWidth="1"/>
    <col min="2317" max="2317" width="10.5" style="180" customWidth="1"/>
    <col min="2318" max="2319" width="1.75" style="180" customWidth="1"/>
    <col min="2320" max="2320" width="13" style="180" customWidth="1"/>
    <col min="2321" max="2560" width="12.5" style="180"/>
    <col min="2561" max="2561" width="10.75" style="180" customWidth="1"/>
    <col min="2562" max="2563" width="1.75" style="180" customWidth="1"/>
    <col min="2564" max="2564" width="12.25" style="180" customWidth="1"/>
    <col min="2565" max="2566" width="1.75" style="180" customWidth="1"/>
    <col min="2567" max="2567" width="10.75" style="180" customWidth="1"/>
    <col min="2568" max="2569" width="1.75" style="180" customWidth="1"/>
    <col min="2570" max="2570" width="9.75" style="180" customWidth="1"/>
    <col min="2571" max="2572" width="2.75" style="180" customWidth="1"/>
    <col min="2573" max="2573" width="10.5" style="180" customWidth="1"/>
    <col min="2574" max="2575" width="1.75" style="180" customWidth="1"/>
    <col min="2576" max="2576" width="13" style="180" customWidth="1"/>
    <col min="2577" max="2816" width="12.5" style="180"/>
    <col min="2817" max="2817" width="10.75" style="180" customWidth="1"/>
    <col min="2818" max="2819" width="1.75" style="180" customWidth="1"/>
    <col min="2820" max="2820" width="12.25" style="180" customWidth="1"/>
    <col min="2821" max="2822" width="1.75" style="180" customWidth="1"/>
    <col min="2823" max="2823" width="10.75" style="180" customWidth="1"/>
    <col min="2824" max="2825" width="1.75" style="180" customWidth="1"/>
    <col min="2826" max="2826" width="9.75" style="180" customWidth="1"/>
    <col min="2827" max="2828" width="2.75" style="180" customWidth="1"/>
    <col min="2829" max="2829" width="10.5" style="180" customWidth="1"/>
    <col min="2830" max="2831" width="1.75" style="180" customWidth="1"/>
    <col min="2832" max="2832" width="13" style="180" customWidth="1"/>
    <col min="2833" max="3072" width="12.5" style="180"/>
    <col min="3073" max="3073" width="10.75" style="180" customWidth="1"/>
    <col min="3074" max="3075" width="1.75" style="180" customWidth="1"/>
    <col min="3076" max="3076" width="12.25" style="180" customWidth="1"/>
    <col min="3077" max="3078" width="1.75" style="180" customWidth="1"/>
    <col min="3079" max="3079" width="10.75" style="180" customWidth="1"/>
    <col min="3080" max="3081" width="1.75" style="180" customWidth="1"/>
    <col min="3082" max="3082" width="9.75" style="180" customWidth="1"/>
    <col min="3083" max="3084" width="2.75" style="180" customWidth="1"/>
    <col min="3085" max="3085" width="10.5" style="180" customWidth="1"/>
    <col min="3086" max="3087" width="1.75" style="180" customWidth="1"/>
    <col min="3088" max="3088" width="13" style="180" customWidth="1"/>
    <col min="3089" max="3328" width="12.5" style="180"/>
    <col min="3329" max="3329" width="10.75" style="180" customWidth="1"/>
    <col min="3330" max="3331" width="1.75" style="180" customWidth="1"/>
    <col min="3332" max="3332" width="12.25" style="180" customWidth="1"/>
    <col min="3333" max="3334" width="1.75" style="180" customWidth="1"/>
    <col min="3335" max="3335" width="10.75" style="180" customWidth="1"/>
    <col min="3336" max="3337" width="1.75" style="180" customWidth="1"/>
    <col min="3338" max="3338" width="9.75" style="180" customWidth="1"/>
    <col min="3339" max="3340" width="2.75" style="180" customWidth="1"/>
    <col min="3341" max="3341" width="10.5" style="180" customWidth="1"/>
    <col min="3342" max="3343" width="1.75" style="180" customWidth="1"/>
    <col min="3344" max="3344" width="13" style="180" customWidth="1"/>
    <col min="3345" max="3584" width="12.5" style="180"/>
    <col min="3585" max="3585" width="10.75" style="180" customWidth="1"/>
    <col min="3586" max="3587" width="1.75" style="180" customWidth="1"/>
    <col min="3588" max="3588" width="12.25" style="180" customWidth="1"/>
    <col min="3589" max="3590" width="1.75" style="180" customWidth="1"/>
    <col min="3591" max="3591" width="10.75" style="180" customWidth="1"/>
    <col min="3592" max="3593" width="1.75" style="180" customWidth="1"/>
    <col min="3594" max="3594" width="9.75" style="180" customWidth="1"/>
    <col min="3595" max="3596" width="2.75" style="180" customWidth="1"/>
    <col min="3597" max="3597" width="10.5" style="180" customWidth="1"/>
    <col min="3598" max="3599" width="1.75" style="180" customWidth="1"/>
    <col min="3600" max="3600" width="13" style="180" customWidth="1"/>
    <col min="3601" max="3840" width="12.5" style="180"/>
    <col min="3841" max="3841" width="10.75" style="180" customWidth="1"/>
    <col min="3842" max="3843" width="1.75" style="180" customWidth="1"/>
    <col min="3844" max="3844" width="12.25" style="180" customWidth="1"/>
    <col min="3845" max="3846" width="1.75" style="180" customWidth="1"/>
    <col min="3847" max="3847" width="10.75" style="180" customWidth="1"/>
    <col min="3848" max="3849" width="1.75" style="180" customWidth="1"/>
    <col min="3850" max="3850" width="9.75" style="180" customWidth="1"/>
    <col min="3851" max="3852" width="2.75" style="180" customWidth="1"/>
    <col min="3853" max="3853" width="10.5" style="180" customWidth="1"/>
    <col min="3854" max="3855" width="1.75" style="180" customWidth="1"/>
    <col min="3856" max="3856" width="13" style="180" customWidth="1"/>
    <col min="3857" max="4096" width="12.5" style="180"/>
    <col min="4097" max="4097" width="10.75" style="180" customWidth="1"/>
    <col min="4098" max="4099" width="1.75" style="180" customWidth="1"/>
    <col min="4100" max="4100" width="12.25" style="180" customWidth="1"/>
    <col min="4101" max="4102" width="1.75" style="180" customWidth="1"/>
    <col min="4103" max="4103" width="10.75" style="180" customWidth="1"/>
    <col min="4104" max="4105" width="1.75" style="180" customWidth="1"/>
    <col min="4106" max="4106" width="9.75" style="180" customWidth="1"/>
    <col min="4107" max="4108" width="2.75" style="180" customWidth="1"/>
    <col min="4109" max="4109" width="10.5" style="180" customWidth="1"/>
    <col min="4110" max="4111" width="1.75" style="180" customWidth="1"/>
    <col min="4112" max="4112" width="13" style="180" customWidth="1"/>
    <col min="4113" max="4352" width="12.5" style="180"/>
    <col min="4353" max="4353" width="10.75" style="180" customWidth="1"/>
    <col min="4354" max="4355" width="1.75" style="180" customWidth="1"/>
    <col min="4356" max="4356" width="12.25" style="180" customWidth="1"/>
    <col min="4357" max="4358" width="1.75" style="180" customWidth="1"/>
    <col min="4359" max="4359" width="10.75" style="180" customWidth="1"/>
    <col min="4360" max="4361" width="1.75" style="180" customWidth="1"/>
    <col min="4362" max="4362" width="9.75" style="180" customWidth="1"/>
    <col min="4363" max="4364" width="2.75" style="180" customWidth="1"/>
    <col min="4365" max="4365" width="10.5" style="180" customWidth="1"/>
    <col min="4366" max="4367" width="1.75" style="180" customWidth="1"/>
    <col min="4368" max="4368" width="13" style="180" customWidth="1"/>
    <col min="4369" max="4608" width="12.5" style="180"/>
    <col min="4609" max="4609" width="10.75" style="180" customWidth="1"/>
    <col min="4610" max="4611" width="1.75" style="180" customWidth="1"/>
    <col min="4612" max="4612" width="12.25" style="180" customWidth="1"/>
    <col min="4613" max="4614" width="1.75" style="180" customWidth="1"/>
    <col min="4615" max="4615" width="10.75" style="180" customWidth="1"/>
    <col min="4616" max="4617" width="1.75" style="180" customWidth="1"/>
    <col min="4618" max="4618" width="9.75" style="180" customWidth="1"/>
    <col min="4619" max="4620" width="2.75" style="180" customWidth="1"/>
    <col min="4621" max="4621" width="10.5" style="180" customWidth="1"/>
    <col min="4622" max="4623" width="1.75" style="180" customWidth="1"/>
    <col min="4624" max="4624" width="13" style="180" customWidth="1"/>
    <col min="4625" max="4864" width="12.5" style="180"/>
    <col min="4865" max="4865" width="10.75" style="180" customWidth="1"/>
    <col min="4866" max="4867" width="1.75" style="180" customWidth="1"/>
    <col min="4868" max="4868" width="12.25" style="180" customWidth="1"/>
    <col min="4869" max="4870" width="1.75" style="180" customWidth="1"/>
    <col min="4871" max="4871" width="10.75" style="180" customWidth="1"/>
    <col min="4872" max="4873" width="1.75" style="180" customWidth="1"/>
    <col min="4874" max="4874" width="9.75" style="180" customWidth="1"/>
    <col min="4875" max="4876" width="2.75" style="180" customWidth="1"/>
    <col min="4877" max="4877" width="10.5" style="180" customWidth="1"/>
    <col min="4878" max="4879" width="1.75" style="180" customWidth="1"/>
    <col min="4880" max="4880" width="13" style="180" customWidth="1"/>
    <col min="4881" max="5120" width="12.5" style="180"/>
    <col min="5121" max="5121" width="10.75" style="180" customWidth="1"/>
    <col min="5122" max="5123" width="1.75" style="180" customWidth="1"/>
    <col min="5124" max="5124" width="12.25" style="180" customWidth="1"/>
    <col min="5125" max="5126" width="1.75" style="180" customWidth="1"/>
    <col min="5127" max="5127" width="10.75" style="180" customWidth="1"/>
    <col min="5128" max="5129" width="1.75" style="180" customWidth="1"/>
    <col min="5130" max="5130" width="9.75" style="180" customWidth="1"/>
    <col min="5131" max="5132" width="2.75" style="180" customWidth="1"/>
    <col min="5133" max="5133" width="10.5" style="180" customWidth="1"/>
    <col min="5134" max="5135" width="1.75" style="180" customWidth="1"/>
    <col min="5136" max="5136" width="13" style="180" customWidth="1"/>
    <col min="5137" max="5376" width="12.5" style="180"/>
    <col min="5377" max="5377" width="10.75" style="180" customWidth="1"/>
    <col min="5378" max="5379" width="1.75" style="180" customWidth="1"/>
    <col min="5380" max="5380" width="12.25" style="180" customWidth="1"/>
    <col min="5381" max="5382" width="1.75" style="180" customWidth="1"/>
    <col min="5383" max="5383" width="10.75" style="180" customWidth="1"/>
    <col min="5384" max="5385" width="1.75" style="180" customWidth="1"/>
    <col min="5386" max="5386" width="9.75" style="180" customWidth="1"/>
    <col min="5387" max="5388" width="2.75" style="180" customWidth="1"/>
    <col min="5389" max="5389" width="10.5" style="180" customWidth="1"/>
    <col min="5390" max="5391" width="1.75" style="180" customWidth="1"/>
    <col min="5392" max="5392" width="13" style="180" customWidth="1"/>
    <col min="5393" max="5632" width="12.5" style="180"/>
    <col min="5633" max="5633" width="10.75" style="180" customWidth="1"/>
    <col min="5634" max="5635" width="1.75" style="180" customWidth="1"/>
    <col min="5636" max="5636" width="12.25" style="180" customWidth="1"/>
    <col min="5637" max="5638" width="1.75" style="180" customWidth="1"/>
    <col min="5639" max="5639" width="10.75" style="180" customWidth="1"/>
    <col min="5640" max="5641" width="1.75" style="180" customWidth="1"/>
    <col min="5642" max="5642" width="9.75" style="180" customWidth="1"/>
    <col min="5643" max="5644" width="2.75" style="180" customWidth="1"/>
    <col min="5645" max="5645" width="10.5" style="180" customWidth="1"/>
    <col min="5646" max="5647" width="1.75" style="180" customWidth="1"/>
    <col min="5648" max="5648" width="13" style="180" customWidth="1"/>
    <col min="5649" max="5888" width="12.5" style="180"/>
    <col min="5889" max="5889" width="10.75" style="180" customWidth="1"/>
    <col min="5890" max="5891" width="1.75" style="180" customWidth="1"/>
    <col min="5892" max="5892" width="12.25" style="180" customWidth="1"/>
    <col min="5893" max="5894" width="1.75" style="180" customWidth="1"/>
    <col min="5895" max="5895" width="10.75" style="180" customWidth="1"/>
    <col min="5896" max="5897" width="1.75" style="180" customWidth="1"/>
    <col min="5898" max="5898" width="9.75" style="180" customWidth="1"/>
    <col min="5899" max="5900" width="2.75" style="180" customWidth="1"/>
    <col min="5901" max="5901" width="10.5" style="180" customWidth="1"/>
    <col min="5902" max="5903" width="1.75" style="180" customWidth="1"/>
    <col min="5904" max="5904" width="13" style="180" customWidth="1"/>
    <col min="5905" max="6144" width="12.5" style="180"/>
    <col min="6145" max="6145" width="10.75" style="180" customWidth="1"/>
    <col min="6146" max="6147" width="1.75" style="180" customWidth="1"/>
    <col min="6148" max="6148" width="12.25" style="180" customWidth="1"/>
    <col min="6149" max="6150" width="1.75" style="180" customWidth="1"/>
    <col min="6151" max="6151" width="10.75" style="180" customWidth="1"/>
    <col min="6152" max="6153" width="1.75" style="180" customWidth="1"/>
    <col min="6154" max="6154" width="9.75" style="180" customWidth="1"/>
    <col min="6155" max="6156" width="2.75" style="180" customWidth="1"/>
    <col min="6157" max="6157" width="10.5" style="180" customWidth="1"/>
    <col min="6158" max="6159" width="1.75" style="180" customWidth="1"/>
    <col min="6160" max="6160" width="13" style="180" customWidth="1"/>
    <col min="6161" max="6400" width="12.5" style="180"/>
    <col min="6401" max="6401" width="10.75" style="180" customWidth="1"/>
    <col min="6402" max="6403" width="1.75" style="180" customWidth="1"/>
    <col min="6404" max="6404" width="12.25" style="180" customWidth="1"/>
    <col min="6405" max="6406" width="1.75" style="180" customWidth="1"/>
    <col min="6407" max="6407" width="10.75" style="180" customWidth="1"/>
    <col min="6408" max="6409" width="1.75" style="180" customWidth="1"/>
    <col min="6410" max="6410" width="9.75" style="180" customWidth="1"/>
    <col min="6411" max="6412" width="2.75" style="180" customWidth="1"/>
    <col min="6413" max="6413" width="10.5" style="180" customWidth="1"/>
    <col min="6414" max="6415" width="1.75" style="180" customWidth="1"/>
    <col min="6416" max="6416" width="13" style="180" customWidth="1"/>
    <col min="6417" max="6656" width="12.5" style="180"/>
    <col min="6657" max="6657" width="10.75" style="180" customWidth="1"/>
    <col min="6658" max="6659" width="1.75" style="180" customWidth="1"/>
    <col min="6660" max="6660" width="12.25" style="180" customWidth="1"/>
    <col min="6661" max="6662" width="1.75" style="180" customWidth="1"/>
    <col min="6663" max="6663" width="10.75" style="180" customWidth="1"/>
    <col min="6664" max="6665" width="1.75" style="180" customWidth="1"/>
    <col min="6666" max="6666" width="9.75" style="180" customWidth="1"/>
    <col min="6667" max="6668" width="2.75" style="180" customWidth="1"/>
    <col min="6669" max="6669" width="10.5" style="180" customWidth="1"/>
    <col min="6670" max="6671" width="1.75" style="180" customWidth="1"/>
    <col min="6672" max="6672" width="13" style="180" customWidth="1"/>
    <col min="6673" max="6912" width="12.5" style="180"/>
    <col min="6913" max="6913" width="10.75" style="180" customWidth="1"/>
    <col min="6914" max="6915" width="1.75" style="180" customWidth="1"/>
    <col min="6916" max="6916" width="12.25" style="180" customWidth="1"/>
    <col min="6917" max="6918" width="1.75" style="180" customWidth="1"/>
    <col min="6919" max="6919" width="10.75" style="180" customWidth="1"/>
    <col min="6920" max="6921" width="1.75" style="180" customWidth="1"/>
    <col min="6922" max="6922" width="9.75" style="180" customWidth="1"/>
    <col min="6923" max="6924" width="2.75" style="180" customWidth="1"/>
    <col min="6925" max="6925" width="10.5" style="180" customWidth="1"/>
    <col min="6926" max="6927" width="1.75" style="180" customWidth="1"/>
    <col min="6928" max="6928" width="13" style="180" customWidth="1"/>
    <col min="6929" max="7168" width="12.5" style="180"/>
    <col min="7169" max="7169" width="10.75" style="180" customWidth="1"/>
    <col min="7170" max="7171" width="1.75" style="180" customWidth="1"/>
    <col min="7172" max="7172" width="12.25" style="180" customWidth="1"/>
    <col min="7173" max="7174" width="1.75" style="180" customWidth="1"/>
    <col min="7175" max="7175" width="10.75" style="180" customWidth="1"/>
    <col min="7176" max="7177" width="1.75" style="180" customWidth="1"/>
    <col min="7178" max="7178" width="9.75" style="180" customWidth="1"/>
    <col min="7179" max="7180" width="2.75" style="180" customWidth="1"/>
    <col min="7181" max="7181" width="10.5" style="180" customWidth="1"/>
    <col min="7182" max="7183" width="1.75" style="180" customWidth="1"/>
    <col min="7184" max="7184" width="13" style="180" customWidth="1"/>
    <col min="7185" max="7424" width="12.5" style="180"/>
    <col min="7425" max="7425" width="10.75" style="180" customWidth="1"/>
    <col min="7426" max="7427" width="1.75" style="180" customWidth="1"/>
    <col min="7428" max="7428" width="12.25" style="180" customWidth="1"/>
    <col min="7429" max="7430" width="1.75" style="180" customWidth="1"/>
    <col min="7431" max="7431" width="10.75" style="180" customWidth="1"/>
    <col min="7432" max="7433" width="1.75" style="180" customWidth="1"/>
    <col min="7434" max="7434" width="9.75" style="180" customWidth="1"/>
    <col min="7435" max="7436" width="2.75" style="180" customWidth="1"/>
    <col min="7437" max="7437" width="10.5" style="180" customWidth="1"/>
    <col min="7438" max="7439" width="1.75" style="180" customWidth="1"/>
    <col min="7440" max="7440" width="13" style="180" customWidth="1"/>
    <col min="7441" max="7680" width="12.5" style="180"/>
    <col min="7681" max="7681" width="10.75" style="180" customWidth="1"/>
    <col min="7682" max="7683" width="1.75" style="180" customWidth="1"/>
    <col min="7684" max="7684" width="12.25" style="180" customWidth="1"/>
    <col min="7685" max="7686" width="1.75" style="180" customWidth="1"/>
    <col min="7687" max="7687" width="10.75" style="180" customWidth="1"/>
    <col min="7688" max="7689" width="1.75" style="180" customWidth="1"/>
    <col min="7690" max="7690" width="9.75" style="180" customWidth="1"/>
    <col min="7691" max="7692" width="2.75" style="180" customWidth="1"/>
    <col min="7693" max="7693" width="10.5" style="180" customWidth="1"/>
    <col min="7694" max="7695" width="1.75" style="180" customWidth="1"/>
    <col min="7696" max="7696" width="13" style="180" customWidth="1"/>
    <col min="7697" max="7936" width="12.5" style="180"/>
    <col min="7937" max="7937" width="10.75" style="180" customWidth="1"/>
    <col min="7938" max="7939" width="1.75" style="180" customWidth="1"/>
    <col min="7940" max="7940" width="12.25" style="180" customWidth="1"/>
    <col min="7941" max="7942" width="1.75" style="180" customWidth="1"/>
    <col min="7943" max="7943" width="10.75" style="180" customWidth="1"/>
    <col min="7944" max="7945" width="1.75" style="180" customWidth="1"/>
    <col min="7946" max="7946" width="9.75" style="180" customWidth="1"/>
    <col min="7947" max="7948" width="2.75" style="180" customWidth="1"/>
    <col min="7949" max="7949" width="10.5" style="180" customWidth="1"/>
    <col min="7950" max="7951" width="1.75" style="180" customWidth="1"/>
    <col min="7952" max="7952" width="13" style="180" customWidth="1"/>
    <col min="7953" max="8192" width="12.5" style="180"/>
    <col min="8193" max="8193" width="10.75" style="180" customWidth="1"/>
    <col min="8194" max="8195" width="1.75" style="180" customWidth="1"/>
    <col min="8196" max="8196" width="12.25" style="180" customWidth="1"/>
    <col min="8197" max="8198" width="1.75" style="180" customWidth="1"/>
    <col min="8199" max="8199" width="10.75" style="180" customWidth="1"/>
    <col min="8200" max="8201" width="1.75" style="180" customWidth="1"/>
    <col min="8202" max="8202" width="9.75" style="180" customWidth="1"/>
    <col min="8203" max="8204" width="2.75" style="180" customWidth="1"/>
    <col min="8205" max="8205" width="10.5" style="180" customWidth="1"/>
    <col min="8206" max="8207" width="1.75" style="180" customWidth="1"/>
    <col min="8208" max="8208" width="13" style="180" customWidth="1"/>
    <col min="8209" max="8448" width="12.5" style="180"/>
    <col min="8449" max="8449" width="10.75" style="180" customWidth="1"/>
    <col min="8450" max="8451" width="1.75" style="180" customWidth="1"/>
    <col min="8452" max="8452" width="12.25" style="180" customWidth="1"/>
    <col min="8453" max="8454" width="1.75" style="180" customWidth="1"/>
    <col min="8455" max="8455" width="10.75" style="180" customWidth="1"/>
    <col min="8456" max="8457" width="1.75" style="180" customWidth="1"/>
    <col min="8458" max="8458" width="9.75" style="180" customWidth="1"/>
    <col min="8459" max="8460" width="2.75" style="180" customWidth="1"/>
    <col min="8461" max="8461" width="10.5" style="180" customWidth="1"/>
    <col min="8462" max="8463" width="1.75" style="180" customWidth="1"/>
    <col min="8464" max="8464" width="13" style="180" customWidth="1"/>
    <col min="8465" max="8704" width="12.5" style="180"/>
    <col min="8705" max="8705" width="10.75" style="180" customWidth="1"/>
    <col min="8706" max="8707" width="1.75" style="180" customWidth="1"/>
    <col min="8708" max="8708" width="12.25" style="180" customWidth="1"/>
    <col min="8709" max="8710" width="1.75" style="180" customWidth="1"/>
    <col min="8711" max="8711" width="10.75" style="180" customWidth="1"/>
    <col min="8712" max="8713" width="1.75" style="180" customWidth="1"/>
    <col min="8714" max="8714" width="9.75" style="180" customWidth="1"/>
    <col min="8715" max="8716" width="2.75" style="180" customWidth="1"/>
    <col min="8717" max="8717" width="10.5" style="180" customWidth="1"/>
    <col min="8718" max="8719" width="1.75" style="180" customWidth="1"/>
    <col min="8720" max="8720" width="13" style="180" customWidth="1"/>
    <col min="8721" max="8960" width="12.5" style="180"/>
    <col min="8961" max="8961" width="10.75" style="180" customWidth="1"/>
    <col min="8962" max="8963" width="1.75" style="180" customWidth="1"/>
    <col min="8964" max="8964" width="12.25" style="180" customWidth="1"/>
    <col min="8965" max="8966" width="1.75" style="180" customWidth="1"/>
    <col min="8967" max="8967" width="10.75" style="180" customWidth="1"/>
    <col min="8968" max="8969" width="1.75" style="180" customWidth="1"/>
    <col min="8970" max="8970" width="9.75" style="180" customWidth="1"/>
    <col min="8971" max="8972" width="2.75" style="180" customWidth="1"/>
    <col min="8973" max="8973" width="10.5" style="180" customWidth="1"/>
    <col min="8974" max="8975" width="1.75" style="180" customWidth="1"/>
    <col min="8976" max="8976" width="13" style="180" customWidth="1"/>
    <col min="8977" max="9216" width="12.5" style="180"/>
    <col min="9217" max="9217" width="10.75" style="180" customWidth="1"/>
    <col min="9218" max="9219" width="1.75" style="180" customWidth="1"/>
    <col min="9220" max="9220" width="12.25" style="180" customWidth="1"/>
    <col min="9221" max="9222" width="1.75" style="180" customWidth="1"/>
    <col min="9223" max="9223" width="10.75" style="180" customWidth="1"/>
    <col min="9224" max="9225" width="1.75" style="180" customWidth="1"/>
    <col min="9226" max="9226" width="9.75" style="180" customWidth="1"/>
    <col min="9227" max="9228" width="2.75" style="180" customWidth="1"/>
    <col min="9229" max="9229" width="10.5" style="180" customWidth="1"/>
    <col min="9230" max="9231" width="1.75" style="180" customWidth="1"/>
    <col min="9232" max="9232" width="13" style="180" customWidth="1"/>
    <col min="9233" max="9472" width="12.5" style="180"/>
    <col min="9473" max="9473" width="10.75" style="180" customWidth="1"/>
    <col min="9474" max="9475" width="1.75" style="180" customWidth="1"/>
    <col min="9476" max="9476" width="12.25" style="180" customWidth="1"/>
    <col min="9477" max="9478" width="1.75" style="180" customWidth="1"/>
    <col min="9479" max="9479" width="10.75" style="180" customWidth="1"/>
    <col min="9480" max="9481" width="1.75" style="180" customWidth="1"/>
    <col min="9482" max="9482" width="9.75" style="180" customWidth="1"/>
    <col min="9483" max="9484" width="2.75" style="180" customWidth="1"/>
    <col min="9485" max="9485" width="10.5" style="180" customWidth="1"/>
    <col min="9486" max="9487" width="1.75" style="180" customWidth="1"/>
    <col min="9488" max="9488" width="13" style="180" customWidth="1"/>
    <col min="9489" max="9728" width="12.5" style="180"/>
    <col min="9729" max="9729" width="10.75" style="180" customWidth="1"/>
    <col min="9730" max="9731" width="1.75" style="180" customWidth="1"/>
    <col min="9732" max="9732" width="12.25" style="180" customWidth="1"/>
    <col min="9733" max="9734" width="1.75" style="180" customWidth="1"/>
    <col min="9735" max="9735" width="10.75" style="180" customWidth="1"/>
    <col min="9736" max="9737" width="1.75" style="180" customWidth="1"/>
    <col min="9738" max="9738" width="9.75" style="180" customWidth="1"/>
    <col min="9739" max="9740" width="2.75" style="180" customWidth="1"/>
    <col min="9741" max="9741" width="10.5" style="180" customWidth="1"/>
    <col min="9742" max="9743" width="1.75" style="180" customWidth="1"/>
    <col min="9744" max="9744" width="13" style="180" customWidth="1"/>
    <col min="9745" max="9984" width="12.5" style="180"/>
    <col min="9985" max="9985" width="10.75" style="180" customWidth="1"/>
    <col min="9986" max="9987" width="1.75" style="180" customWidth="1"/>
    <col min="9988" max="9988" width="12.25" style="180" customWidth="1"/>
    <col min="9989" max="9990" width="1.75" style="180" customWidth="1"/>
    <col min="9991" max="9991" width="10.75" style="180" customWidth="1"/>
    <col min="9992" max="9993" width="1.75" style="180" customWidth="1"/>
    <col min="9994" max="9994" width="9.75" style="180" customWidth="1"/>
    <col min="9995" max="9996" width="2.75" style="180" customWidth="1"/>
    <col min="9997" max="9997" width="10.5" style="180" customWidth="1"/>
    <col min="9998" max="9999" width="1.75" style="180" customWidth="1"/>
    <col min="10000" max="10000" width="13" style="180" customWidth="1"/>
    <col min="10001" max="10240" width="12.5" style="180"/>
    <col min="10241" max="10241" width="10.75" style="180" customWidth="1"/>
    <col min="10242" max="10243" width="1.75" style="180" customWidth="1"/>
    <col min="10244" max="10244" width="12.25" style="180" customWidth="1"/>
    <col min="10245" max="10246" width="1.75" style="180" customWidth="1"/>
    <col min="10247" max="10247" width="10.75" style="180" customWidth="1"/>
    <col min="10248" max="10249" width="1.75" style="180" customWidth="1"/>
    <col min="10250" max="10250" width="9.75" style="180" customWidth="1"/>
    <col min="10251" max="10252" width="2.75" style="180" customWidth="1"/>
    <col min="10253" max="10253" width="10.5" style="180" customWidth="1"/>
    <col min="10254" max="10255" width="1.75" style="180" customWidth="1"/>
    <col min="10256" max="10256" width="13" style="180" customWidth="1"/>
    <col min="10257" max="10496" width="12.5" style="180"/>
    <col min="10497" max="10497" width="10.75" style="180" customWidth="1"/>
    <col min="10498" max="10499" width="1.75" style="180" customWidth="1"/>
    <col min="10500" max="10500" width="12.25" style="180" customWidth="1"/>
    <col min="10501" max="10502" width="1.75" style="180" customWidth="1"/>
    <col min="10503" max="10503" width="10.75" style="180" customWidth="1"/>
    <col min="10504" max="10505" width="1.75" style="180" customWidth="1"/>
    <col min="10506" max="10506" width="9.75" style="180" customWidth="1"/>
    <col min="10507" max="10508" width="2.75" style="180" customWidth="1"/>
    <col min="10509" max="10509" width="10.5" style="180" customWidth="1"/>
    <col min="10510" max="10511" width="1.75" style="180" customWidth="1"/>
    <col min="10512" max="10512" width="13" style="180" customWidth="1"/>
    <col min="10513" max="10752" width="12.5" style="180"/>
    <col min="10753" max="10753" width="10.75" style="180" customWidth="1"/>
    <col min="10754" max="10755" width="1.75" style="180" customWidth="1"/>
    <col min="10756" max="10756" width="12.25" style="180" customWidth="1"/>
    <col min="10757" max="10758" width="1.75" style="180" customWidth="1"/>
    <col min="10759" max="10759" width="10.75" style="180" customWidth="1"/>
    <col min="10760" max="10761" width="1.75" style="180" customWidth="1"/>
    <col min="10762" max="10762" width="9.75" style="180" customWidth="1"/>
    <col min="10763" max="10764" width="2.75" style="180" customWidth="1"/>
    <col min="10765" max="10765" width="10.5" style="180" customWidth="1"/>
    <col min="10766" max="10767" width="1.75" style="180" customWidth="1"/>
    <col min="10768" max="10768" width="13" style="180" customWidth="1"/>
    <col min="10769" max="11008" width="12.5" style="180"/>
    <col min="11009" max="11009" width="10.75" style="180" customWidth="1"/>
    <col min="11010" max="11011" width="1.75" style="180" customWidth="1"/>
    <col min="11012" max="11012" width="12.25" style="180" customWidth="1"/>
    <col min="11013" max="11014" width="1.75" style="180" customWidth="1"/>
    <col min="11015" max="11015" width="10.75" style="180" customWidth="1"/>
    <col min="11016" max="11017" width="1.75" style="180" customWidth="1"/>
    <col min="11018" max="11018" width="9.75" style="180" customWidth="1"/>
    <col min="11019" max="11020" width="2.75" style="180" customWidth="1"/>
    <col min="11021" max="11021" width="10.5" style="180" customWidth="1"/>
    <col min="11022" max="11023" width="1.75" style="180" customWidth="1"/>
    <col min="11024" max="11024" width="13" style="180" customWidth="1"/>
    <col min="11025" max="11264" width="12.5" style="180"/>
    <col min="11265" max="11265" width="10.75" style="180" customWidth="1"/>
    <col min="11266" max="11267" width="1.75" style="180" customWidth="1"/>
    <col min="11268" max="11268" width="12.25" style="180" customWidth="1"/>
    <col min="11269" max="11270" width="1.75" style="180" customWidth="1"/>
    <col min="11271" max="11271" width="10.75" style="180" customWidth="1"/>
    <col min="11272" max="11273" width="1.75" style="180" customWidth="1"/>
    <col min="11274" max="11274" width="9.75" style="180" customWidth="1"/>
    <col min="11275" max="11276" width="2.75" style="180" customWidth="1"/>
    <col min="11277" max="11277" width="10.5" style="180" customWidth="1"/>
    <col min="11278" max="11279" width="1.75" style="180" customWidth="1"/>
    <col min="11280" max="11280" width="13" style="180" customWidth="1"/>
    <col min="11281" max="11520" width="12.5" style="180"/>
    <col min="11521" max="11521" width="10.75" style="180" customWidth="1"/>
    <col min="11522" max="11523" width="1.75" style="180" customWidth="1"/>
    <col min="11524" max="11524" width="12.25" style="180" customWidth="1"/>
    <col min="11525" max="11526" width="1.75" style="180" customWidth="1"/>
    <col min="11527" max="11527" width="10.75" style="180" customWidth="1"/>
    <col min="11528" max="11529" width="1.75" style="180" customWidth="1"/>
    <col min="11530" max="11530" width="9.75" style="180" customWidth="1"/>
    <col min="11531" max="11532" width="2.75" style="180" customWidth="1"/>
    <col min="11533" max="11533" width="10.5" style="180" customWidth="1"/>
    <col min="11534" max="11535" width="1.75" style="180" customWidth="1"/>
    <col min="11536" max="11536" width="13" style="180" customWidth="1"/>
    <col min="11537" max="11776" width="12.5" style="180"/>
    <col min="11777" max="11777" width="10.75" style="180" customWidth="1"/>
    <col min="11778" max="11779" width="1.75" style="180" customWidth="1"/>
    <col min="11780" max="11780" width="12.25" style="180" customWidth="1"/>
    <col min="11781" max="11782" width="1.75" style="180" customWidth="1"/>
    <col min="11783" max="11783" width="10.75" style="180" customWidth="1"/>
    <col min="11784" max="11785" width="1.75" style="180" customWidth="1"/>
    <col min="11786" max="11786" width="9.75" style="180" customWidth="1"/>
    <col min="11787" max="11788" width="2.75" style="180" customWidth="1"/>
    <col min="11789" max="11789" width="10.5" style="180" customWidth="1"/>
    <col min="11790" max="11791" width="1.75" style="180" customWidth="1"/>
    <col min="11792" max="11792" width="13" style="180" customWidth="1"/>
    <col min="11793" max="12032" width="12.5" style="180"/>
    <col min="12033" max="12033" width="10.75" style="180" customWidth="1"/>
    <col min="12034" max="12035" width="1.75" style="180" customWidth="1"/>
    <col min="12036" max="12036" width="12.25" style="180" customWidth="1"/>
    <col min="12037" max="12038" width="1.75" style="180" customWidth="1"/>
    <col min="12039" max="12039" width="10.75" style="180" customWidth="1"/>
    <col min="12040" max="12041" width="1.75" style="180" customWidth="1"/>
    <col min="12042" max="12042" width="9.75" style="180" customWidth="1"/>
    <col min="12043" max="12044" width="2.75" style="180" customWidth="1"/>
    <col min="12045" max="12045" width="10.5" style="180" customWidth="1"/>
    <col min="12046" max="12047" width="1.75" style="180" customWidth="1"/>
    <col min="12048" max="12048" width="13" style="180" customWidth="1"/>
    <col min="12049" max="12288" width="12.5" style="180"/>
    <col min="12289" max="12289" width="10.75" style="180" customWidth="1"/>
    <col min="12290" max="12291" width="1.75" style="180" customWidth="1"/>
    <col min="12292" max="12292" width="12.25" style="180" customWidth="1"/>
    <col min="12293" max="12294" width="1.75" style="180" customWidth="1"/>
    <col min="12295" max="12295" width="10.75" style="180" customWidth="1"/>
    <col min="12296" max="12297" width="1.75" style="180" customWidth="1"/>
    <col min="12298" max="12298" width="9.75" style="180" customWidth="1"/>
    <col min="12299" max="12300" width="2.75" style="180" customWidth="1"/>
    <col min="12301" max="12301" width="10.5" style="180" customWidth="1"/>
    <col min="12302" max="12303" width="1.75" style="180" customWidth="1"/>
    <col min="12304" max="12304" width="13" style="180" customWidth="1"/>
    <col min="12305" max="12544" width="12.5" style="180"/>
    <col min="12545" max="12545" width="10.75" style="180" customWidth="1"/>
    <col min="12546" max="12547" width="1.75" style="180" customWidth="1"/>
    <col min="12548" max="12548" width="12.25" style="180" customWidth="1"/>
    <col min="12549" max="12550" width="1.75" style="180" customWidth="1"/>
    <col min="12551" max="12551" width="10.75" style="180" customWidth="1"/>
    <col min="12552" max="12553" width="1.75" style="180" customWidth="1"/>
    <col min="12554" max="12554" width="9.75" style="180" customWidth="1"/>
    <col min="12555" max="12556" width="2.75" style="180" customWidth="1"/>
    <col min="12557" max="12557" width="10.5" style="180" customWidth="1"/>
    <col min="12558" max="12559" width="1.75" style="180" customWidth="1"/>
    <col min="12560" max="12560" width="13" style="180" customWidth="1"/>
    <col min="12561" max="12800" width="12.5" style="180"/>
    <col min="12801" max="12801" width="10.75" style="180" customWidth="1"/>
    <col min="12802" max="12803" width="1.75" style="180" customWidth="1"/>
    <col min="12804" max="12804" width="12.25" style="180" customWidth="1"/>
    <col min="12805" max="12806" width="1.75" style="180" customWidth="1"/>
    <col min="12807" max="12807" width="10.75" style="180" customWidth="1"/>
    <col min="12808" max="12809" width="1.75" style="180" customWidth="1"/>
    <col min="12810" max="12810" width="9.75" style="180" customWidth="1"/>
    <col min="12811" max="12812" width="2.75" style="180" customWidth="1"/>
    <col min="12813" max="12813" width="10.5" style="180" customWidth="1"/>
    <col min="12814" max="12815" width="1.75" style="180" customWidth="1"/>
    <col min="12816" max="12816" width="13" style="180" customWidth="1"/>
    <col min="12817" max="13056" width="12.5" style="180"/>
    <col min="13057" max="13057" width="10.75" style="180" customWidth="1"/>
    <col min="13058" max="13059" width="1.75" style="180" customWidth="1"/>
    <col min="13060" max="13060" width="12.25" style="180" customWidth="1"/>
    <col min="13061" max="13062" width="1.75" style="180" customWidth="1"/>
    <col min="13063" max="13063" width="10.75" style="180" customWidth="1"/>
    <col min="13064" max="13065" width="1.75" style="180" customWidth="1"/>
    <col min="13066" max="13066" width="9.75" style="180" customWidth="1"/>
    <col min="13067" max="13068" width="2.75" style="180" customWidth="1"/>
    <col min="13069" max="13069" width="10.5" style="180" customWidth="1"/>
    <col min="13070" max="13071" width="1.75" style="180" customWidth="1"/>
    <col min="13072" max="13072" width="13" style="180" customWidth="1"/>
    <col min="13073" max="13312" width="12.5" style="180"/>
    <col min="13313" max="13313" width="10.75" style="180" customWidth="1"/>
    <col min="13314" max="13315" width="1.75" style="180" customWidth="1"/>
    <col min="13316" max="13316" width="12.25" style="180" customWidth="1"/>
    <col min="13317" max="13318" width="1.75" style="180" customWidth="1"/>
    <col min="13319" max="13319" width="10.75" style="180" customWidth="1"/>
    <col min="13320" max="13321" width="1.75" style="180" customWidth="1"/>
    <col min="13322" max="13322" width="9.75" style="180" customWidth="1"/>
    <col min="13323" max="13324" width="2.75" style="180" customWidth="1"/>
    <col min="13325" max="13325" width="10.5" style="180" customWidth="1"/>
    <col min="13326" max="13327" width="1.75" style="180" customWidth="1"/>
    <col min="13328" max="13328" width="13" style="180" customWidth="1"/>
    <col min="13329" max="13568" width="12.5" style="180"/>
    <col min="13569" max="13569" width="10.75" style="180" customWidth="1"/>
    <col min="13570" max="13571" width="1.75" style="180" customWidth="1"/>
    <col min="13572" max="13572" width="12.25" style="180" customWidth="1"/>
    <col min="13573" max="13574" width="1.75" style="180" customWidth="1"/>
    <col min="13575" max="13575" width="10.75" style="180" customWidth="1"/>
    <col min="13576" max="13577" width="1.75" style="180" customWidth="1"/>
    <col min="13578" max="13578" width="9.75" style="180" customWidth="1"/>
    <col min="13579" max="13580" width="2.75" style="180" customWidth="1"/>
    <col min="13581" max="13581" width="10.5" style="180" customWidth="1"/>
    <col min="13582" max="13583" width="1.75" style="180" customWidth="1"/>
    <col min="13584" max="13584" width="13" style="180" customWidth="1"/>
    <col min="13585" max="13824" width="12.5" style="180"/>
    <col min="13825" max="13825" width="10.75" style="180" customWidth="1"/>
    <col min="13826" max="13827" width="1.75" style="180" customWidth="1"/>
    <col min="13828" max="13828" width="12.25" style="180" customWidth="1"/>
    <col min="13829" max="13830" width="1.75" style="180" customWidth="1"/>
    <col min="13831" max="13831" width="10.75" style="180" customWidth="1"/>
    <col min="13832" max="13833" width="1.75" style="180" customWidth="1"/>
    <col min="13834" max="13834" width="9.75" style="180" customWidth="1"/>
    <col min="13835" max="13836" width="2.75" style="180" customWidth="1"/>
    <col min="13837" max="13837" width="10.5" style="180" customWidth="1"/>
    <col min="13838" max="13839" width="1.75" style="180" customWidth="1"/>
    <col min="13840" max="13840" width="13" style="180" customWidth="1"/>
    <col min="13841" max="14080" width="12.5" style="180"/>
    <col min="14081" max="14081" width="10.75" style="180" customWidth="1"/>
    <col min="14082" max="14083" width="1.75" style="180" customWidth="1"/>
    <col min="14084" max="14084" width="12.25" style="180" customWidth="1"/>
    <col min="14085" max="14086" width="1.75" style="180" customWidth="1"/>
    <col min="14087" max="14087" width="10.75" style="180" customWidth="1"/>
    <col min="14088" max="14089" width="1.75" style="180" customWidth="1"/>
    <col min="14090" max="14090" width="9.75" style="180" customWidth="1"/>
    <col min="14091" max="14092" width="2.75" style="180" customWidth="1"/>
    <col min="14093" max="14093" width="10.5" style="180" customWidth="1"/>
    <col min="14094" max="14095" width="1.75" style="180" customWidth="1"/>
    <col min="14096" max="14096" width="13" style="180" customWidth="1"/>
    <col min="14097" max="14336" width="12.5" style="180"/>
    <col min="14337" max="14337" width="10.75" style="180" customWidth="1"/>
    <col min="14338" max="14339" width="1.75" style="180" customWidth="1"/>
    <col min="14340" max="14340" width="12.25" style="180" customWidth="1"/>
    <col min="14341" max="14342" width="1.75" style="180" customWidth="1"/>
    <col min="14343" max="14343" width="10.75" style="180" customWidth="1"/>
    <col min="14344" max="14345" width="1.75" style="180" customWidth="1"/>
    <col min="14346" max="14346" width="9.75" style="180" customWidth="1"/>
    <col min="14347" max="14348" width="2.75" style="180" customWidth="1"/>
    <col min="14349" max="14349" width="10.5" style="180" customWidth="1"/>
    <col min="14350" max="14351" width="1.75" style="180" customWidth="1"/>
    <col min="14352" max="14352" width="13" style="180" customWidth="1"/>
    <col min="14353" max="14592" width="12.5" style="180"/>
    <col min="14593" max="14593" width="10.75" style="180" customWidth="1"/>
    <col min="14594" max="14595" width="1.75" style="180" customWidth="1"/>
    <col min="14596" max="14596" width="12.25" style="180" customWidth="1"/>
    <col min="14597" max="14598" width="1.75" style="180" customWidth="1"/>
    <col min="14599" max="14599" width="10.75" style="180" customWidth="1"/>
    <col min="14600" max="14601" width="1.75" style="180" customWidth="1"/>
    <col min="14602" max="14602" width="9.75" style="180" customWidth="1"/>
    <col min="14603" max="14604" width="2.75" style="180" customWidth="1"/>
    <col min="14605" max="14605" width="10.5" style="180" customWidth="1"/>
    <col min="14606" max="14607" width="1.75" style="180" customWidth="1"/>
    <col min="14608" max="14608" width="13" style="180" customWidth="1"/>
    <col min="14609" max="14848" width="12.5" style="180"/>
    <col min="14849" max="14849" width="10.75" style="180" customWidth="1"/>
    <col min="14850" max="14851" width="1.75" style="180" customWidth="1"/>
    <col min="14852" max="14852" width="12.25" style="180" customWidth="1"/>
    <col min="14853" max="14854" width="1.75" style="180" customWidth="1"/>
    <col min="14855" max="14855" width="10.75" style="180" customWidth="1"/>
    <col min="14856" max="14857" width="1.75" style="180" customWidth="1"/>
    <col min="14858" max="14858" width="9.75" style="180" customWidth="1"/>
    <col min="14859" max="14860" width="2.75" style="180" customWidth="1"/>
    <col min="14861" max="14861" width="10.5" style="180" customWidth="1"/>
    <col min="14862" max="14863" width="1.75" style="180" customWidth="1"/>
    <col min="14864" max="14864" width="13" style="180" customWidth="1"/>
    <col min="14865" max="15104" width="12.5" style="180"/>
    <col min="15105" max="15105" width="10.75" style="180" customWidth="1"/>
    <col min="15106" max="15107" width="1.75" style="180" customWidth="1"/>
    <col min="15108" max="15108" width="12.25" style="180" customWidth="1"/>
    <col min="15109" max="15110" width="1.75" style="180" customWidth="1"/>
    <col min="15111" max="15111" width="10.75" style="180" customWidth="1"/>
    <col min="15112" max="15113" width="1.75" style="180" customWidth="1"/>
    <col min="15114" max="15114" width="9.75" style="180" customWidth="1"/>
    <col min="15115" max="15116" width="2.75" style="180" customWidth="1"/>
    <col min="15117" max="15117" width="10.5" style="180" customWidth="1"/>
    <col min="15118" max="15119" width="1.75" style="180" customWidth="1"/>
    <col min="15120" max="15120" width="13" style="180" customWidth="1"/>
    <col min="15121" max="15360" width="12.5" style="180"/>
    <col min="15361" max="15361" width="10.75" style="180" customWidth="1"/>
    <col min="15362" max="15363" width="1.75" style="180" customWidth="1"/>
    <col min="15364" max="15364" width="12.25" style="180" customWidth="1"/>
    <col min="15365" max="15366" width="1.75" style="180" customWidth="1"/>
    <col min="15367" max="15367" width="10.75" style="180" customWidth="1"/>
    <col min="15368" max="15369" width="1.75" style="180" customWidth="1"/>
    <col min="15370" max="15370" width="9.75" style="180" customWidth="1"/>
    <col min="15371" max="15372" width="2.75" style="180" customWidth="1"/>
    <col min="15373" max="15373" width="10.5" style="180" customWidth="1"/>
    <col min="15374" max="15375" width="1.75" style="180" customWidth="1"/>
    <col min="15376" max="15376" width="13" style="180" customWidth="1"/>
    <col min="15377" max="15616" width="12.5" style="180"/>
    <col min="15617" max="15617" width="10.75" style="180" customWidth="1"/>
    <col min="15618" max="15619" width="1.75" style="180" customWidth="1"/>
    <col min="15620" max="15620" width="12.25" style="180" customWidth="1"/>
    <col min="15621" max="15622" width="1.75" style="180" customWidth="1"/>
    <col min="15623" max="15623" width="10.75" style="180" customWidth="1"/>
    <col min="15624" max="15625" width="1.75" style="180" customWidth="1"/>
    <col min="15626" max="15626" width="9.75" style="180" customWidth="1"/>
    <col min="15627" max="15628" width="2.75" style="180" customWidth="1"/>
    <col min="15629" max="15629" width="10.5" style="180" customWidth="1"/>
    <col min="15630" max="15631" width="1.75" style="180" customWidth="1"/>
    <col min="15632" max="15632" width="13" style="180" customWidth="1"/>
    <col min="15633" max="15872" width="12.5" style="180"/>
    <col min="15873" max="15873" width="10.75" style="180" customWidth="1"/>
    <col min="15874" max="15875" width="1.75" style="180" customWidth="1"/>
    <col min="15876" max="15876" width="12.25" style="180" customWidth="1"/>
    <col min="15877" max="15878" width="1.75" style="180" customWidth="1"/>
    <col min="15879" max="15879" width="10.75" style="180" customWidth="1"/>
    <col min="15880" max="15881" width="1.75" style="180" customWidth="1"/>
    <col min="15882" max="15882" width="9.75" style="180" customWidth="1"/>
    <col min="15883" max="15884" width="2.75" style="180" customWidth="1"/>
    <col min="15885" max="15885" width="10.5" style="180" customWidth="1"/>
    <col min="15886" max="15887" width="1.75" style="180" customWidth="1"/>
    <col min="15888" max="15888" width="13" style="180" customWidth="1"/>
    <col min="15889" max="16128" width="12.5" style="180"/>
    <col min="16129" max="16129" width="10.75" style="180" customWidth="1"/>
    <col min="16130" max="16131" width="1.75" style="180" customWidth="1"/>
    <col min="16132" max="16132" width="12.25" style="180" customWidth="1"/>
    <col min="16133" max="16134" width="1.75" style="180" customWidth="1"/>
    <col min="16135" max="16135" width="10.75" style="180" customWidth="1"/>
    <col min="16136" max="16137" width="1.75" style="180" customWidth="1"/>
    <col min="16138" max="16138" width="9.75" style="180" customWidth="1"/>
    <col min="16139" max="16140" width="2.75" style="180" customWidth="1"/>
    <col min="16141" max="16141" width="10.5" style="180" customWidth="1"/>
    <col min="16142" max="16143" width="1.75" style="180" customWidth="1"/>
    <col min="16144" max="16144" width="13" style="180" customWidth="1"/>
    <col min="16145" max="16384" width="12.5" style="180"/>
  </cols>
  <sheetData>
    <row r="1" spans="1:16" ht="22.5" customHeight="1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</row>
    <row r="2" spans="1:16" ht="3.7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"/>
    </row>
    <row r="3" spans="1:16" ht="3.75" customHeight="1"/>
    <row r="4" spans="1:16">
      <c r="A4" s="180" t="s">
        <v>1</v>
      </c>
      <c r="D4" s="180" t="s">
        <v>2</v>
      </c>
      <c r="G4" s="180" t="s">
        <v>3</v>
      </c>
      <c r="J4" s="180" t="s">
        <v>4</v>
      </c>
      <c r="M4" s="180" t="s">
        <v>5</v>
      </c>
    </row>
    <row r="5" spans="1:16">
      <c r="J5" s="180" t="s">
        <v>6</v>
      </c>
    </row>
    <row r="6" spans="1:16" ht="7.5" customHeight="1">
      <c r="A6" s="179"/>
      <c r="D6" s="179"/>
      <c r="G6" s="179"/>
      <c r="J6" s="179"/>
      <c r="M6" s="179"/>
      <c r="P6" s="486" t="s">
        <v>7</v>
      </c>
    </row>
    <row r="7" spans="1:16" ht="7.5" customHeight="1">
      <c r="A7" s="179"/>
      <c r="D7" s="179"/>
      <c r="G7" s="179"/>
      <c r="J7" s="179"/>
      <c r="M7" s="179"/>
      <c r="O7" s="2"/>
      <c r="P7" s="486"/>
    </row>
    <row r="8" spans="1:16" ht="7.5" customHeight="1">
      <c r="A8" s="179"/>
      <c r="D8" s="179"/>
      <c r="G8" s="179"/>
      <c r="J8" s="179"/>
      <c r="M8" s="179"/>
      <c r="O8" s="3"/>
      <c r="P8" s="486" t="s">
        <v>8</v>
      </c>
    </row>
    <row r="9" spans="1:16" ht="7.5" customHeight="1">
      <c r="A9" s="179"/>
      <c r="D9" s="179"/>
      <c r="G9" s="179"/>
      <c r="J9" s="179"/>
      <c r="M9" s="486" t="s">
        <v>9</v>
      </c>
      <c r="O9" s="4"/>
      <c r="P9" s="486"/>
    </row>
    <row r="10" spans="1:16" ht="7.5" customHeight="1">
      <c r="A10" s="179"/>
      <c r="D10" s="179"/>
      <c r="G10" s="179"/>
      <c r="J10" s="179"/>
      <c r="L10" s="5"/>
      <c r="M10" s="486"/>
      <c r="N10" s="6"/>
      <c r="O10" s="3"/>
      <c r="P10" s="486" t="s">
        <v>10</v>
      </c>
    </row>
    <row r="11" spans="1:16" ht="7.5" customHeight="1">
      <c r="A11" s="179"/>
      <c r="D11" s="179"/>
      <c r="F11" s="181"/>
      <c r="H11" s="181"/>
      <c r="I11" s="181"/>
      <c r="K11" s="181"/>
      <c r="L11" s="2"/>
      <c r="M11" s="488" t="s">
        <v>11</v>
      </c>
      <c r="O11" s="4"/>
      <c r="P11" s="486"/>
    </row>
    <row r="12" spans="1:16" ht="7.5" customHeight="1">
      <c r="A12" s="179"/>
      <c r="D12" s="179"/>
      <c r="F12" s="181"/>
      <c r="K12" s="7"/>
      <c r="L12" s="4"/>
      <c r="M12" s="488"/>
      <c r="O12" s="3"/>
      <c r="P12" s="486" t="s">
        <v>12</v>
      </c>
    </row>
    <row r="13" spans="1:16" ht="7.5" customHeight="1">
      <c r="A13" s="179"/>
      <c r="D13" s="179"/>
      <c r="F13" s="5"/>
      <c r="G13" s="486" t="s">
        <v>13</v>
      </c>
      <c r="H13" s="5"/>
      <c r="I13" s="5"/>
      <c r="J13" s="489" t="s">
        <v>9</v>
      </c>
      <c r="K13" s="6"/>
      <c r="L13" s="490" t="s">
        <v>14</v>
      </c>
      <c r="M13" s="491"/>
      <c r="O13" s="4"/>
      <c r="P13" s="486"/>
    </row>
    <row r="14" spans="1:16" ht="7.5" customHeight="1">
      <c r="A14" s="179"/>
      <c r="D14" s="179"/>
      <c r="F14" s="4"/>
      <c r="G14" s="486"/>
      <c r="J14" s="489"/>
      <c r="L14" s="490"/>
      <c r="M14" s="491"/>
      <c r="O14" s="3"/>
      <c r="P14" s="486" t="s">
        <v>15</v>
      </c>
    </row>
    <row r="15" spans="1:16" ht="7.5" customHeight="1">
      <c r="A15" s="179"/>
      <c r="D15" s="179"/>
      <c r="F15" s="4"/>
      <c r="G15" s="488" t="s">
        <v>16</v>
      </c>
      <c r="J15" s="488" t="s">
        <v>17</v>
      </c>
      <c r="L15" s="4"/>
      <c r="M15" s="179"/>
      <c r="P15" s="486"/>
    </row>
    <row r="16" spans="1:16" ht="7.5" customHeight="1">
      <c r="A16" s="179"/>
      <c r="D16" s="179"/>
      <c r="F16" s="4"/>
      <c r="G16" s="488"/>
      <c r="J16" s="488"/>
      <c r="L16" s="3"/>
      <c r="M16" s="8"/>
      <c r="N16" s="5"/>
      <c r="O16" s="5"/>
      <c r="P16" s="486" t="s">
        <v>18</v>
      </c>
    </row>
    <row r="17" spans="1:18" ht="7.5" customHeight="1">
      <c r="A17" s="179"/>
      <c r="D17" s="179"/>
      <c r="F17" s="4"/>
      <c r="G17" s="179"/>
      <c r="J17" s="179"/>
      <c r="M17" s="179"/>
      <c r="O17" s="181"/>
      <c r="P17" s="486"/>
    </row>
    <row r="18" spans="1:18" ht="7.5" customHeight="1">
      <c r="A18" s="179"/>
      <c r="D18" s="179"/>
      <c r="F18" s="4"/>
      <c r="G18" s="179"/>
      <c r="J18" s="179"/>
      <c r="M18" s="179"/>
      <c r="O18" s="5"/>
      <c r="P18" s="486" t="s">
        <v>19</v>
      </c>
    </row>
    <row r="19" spans="1:18" ht="7.5" customHeight="1">
      <c r="A19" s="179"/>
      <c r="D19" s="179"/>
      <c r="F19" s="4"/>
      <c r="G19" s="179"/>
      <c r="J19" s="179"/>
      <c r="M19" s="179"/>
      <c r="O19" s="4"/>
      <c r="P19" s="486"/>
    </row>
    <row r="20" spans="1:18" ht="7.5" customHeight="1">
      <c r="A20" s="179"/>
      <c r="D20" s="179"/>
      <c r="F20" s="4"/>
      <c r="G20" s="179"/>
      <c r="J20" s="179"/>
      <c r="M20" s="179"/>
      <c r="O20" s="3"/>
      <c r="P20" s="486" t="s">
        <v>20</v>
      </c>
    </row>
    <row r="21" spans="1:18" ht="7.5" customHeight="1">
      <c r="A21" s="179"/>
      <c r="D21" s="179"/>
      <c r="F21" s="4"/>
      <c r="G21" s="179"/>
      <c r="J21" s="179"/>
      <c r="M21" s="179"/>
      <c r="O21" s="4"/>
      <c r="P21" s="486"/>
    </row>
    <row r="22" spans="1:18" ht="7.5" customHeight="1">
      <c r="A22" s="179"/>
      <c r="D22" s="179"/>
      <c r="F22" s="3"/>
      <c r="G22" s="8"/>
      <c r="H22" s="5"/>
      <c r="I22" s="5"/>
      <c r="J22" s="486" t="s">
        <v>21</v>
      </c>
      <c r="K22" s="5"/>
      <c r="L22" s="5"/>
      <c r="M22" s="8"/>
      <c r="N22" s="6"/>
      <c r="O22" s="3"/>
      <c r="P22" s="486" t="s">
        <v>22</v>
      </c>
    </row>
    <row r="23" spans="1:18" ht="7.5" customHeight="1">
      <c r="A23" s="179"/>
      <c r="D23" s="179"/>
      <c r="F23" s="4"/>
      <c r="G23" s="179"/>
      <c r="J23" s="486"/>
      <c r="M23" s="179"/>
      <c r="O23" s="4"/>
      <c r="P23" s="486"/>
    </row>
    <row r="24" spans="1:18" ht="7.5" customHeight="1">
      <c r="A24" s="179"/>
      <c r="D24" s="179"/>
      <c r="F24" s="4"/>
      <c r="G24" s="179"/>
      <c r="J24" s="488" t="s">
        <v>17</v>
      </c>
      <c r="M24" s="179"/>
      <c r="O24" s="3"/>
      <c r="P24" s="486" t="s">
        <v>23</v>
      </c>
    </row>
    <row r="25" spans="1:18" ht="7.5" customHeight="1">
      <c r="A25" s="179"/>
      <c r="D25" s="179"/>
      <c r="F25" s="4"/>
      <c r="G25" s="179"/>
      <c r="J25" s="488"/>
      <c r="M25" s="179"/>
      <c r="O25" s="4"/>
      <c r="P25" s="486"/>
    </row>
    <row r="26" spans="1:18" ht="7.5" customHeight="1">
      <c r="A26" s="486" t="s">
        <v>24</v>
      </c>
      <c r="B26" s="5"/>
      <c r="C26" s="5"/>
      <c r="D26" s="486" t="s">
        <v>13</v>
      </c>
      <c r="E26" s="5"/>
      <c r="F26" s="4"/>
      <c r="G26" s="179"/>
      <c r="J26" s="179"/>
      <c r="M26" s="179"/>
      <c r="O26" s="3"/>
      <c r="P26" s="486" t="s">
        <v>25</v>
      </c>
    </row>
    <row r="27" spans="1:18" ht="7.5" customHeight="1">
      <c r="A27" s="486"/>
      <c r="D27" s="486"/>
      <c r="F27" s="4"/>
      <c r="G27" s="179"/>
      <c r="J27" s="179"/>
      <c r="M27" s="179"/>
      <c r="O27" s="9"/>
      <c r="P27" s="486"/>
    </row>
    <row r="28" spans="1:18" ht="7.5" customHeight="1">
      <c r="A28" s="488" t="s">
        <v>26</v>
      </c>
      <c r="D28" s="488" t="s">
        <v>27</v>
      </c>
      <c r="F28" s="4"/>
      <c r="G28" s="179"/>
      <c r="J28" s="179"/>
      <c r="M28" s="179"/>
      <c r="O28" s="5"/>
      <c r="P28" s="486" t="s">
        <v>28</v>
      </c>
    </row>
    <row r="29" spans="1:18" ht="7.5" customHeight="1">
      <c r="A29" s="488"/>
      <c r="D29" s="488"/>
      <c r="F29" s="4"/>
      <c r="G29" s="179"/>
      <c r="J29" s="179"/>
      <c r="M29" s="179"/>
      <c r="O29" s="4"/>
      <c r="P29" s="486"/>
      <c r="R29" s="181"/>
    </row>
    <row r="30" spans="1:18" ht="7.5" customHeight="1">
      <c r="A30" s="179"/>
      <c r="D30" s="179"/>
      <c r="F30" s="4"/>
      <c r="G30" s="179"/>
      <c r="J30" s="179"/>
      <c r="M30" s="179"/>
      <c r="O30" s="3"/>
      <c r="P30" s="486" t="s">
        <v>29</v>
      </c>
    </row>
    <row r="31" spans="1:18" ht="7.5" customHeight="1">
      <c r="A31" s="179"/>
      <c r="D31" s="179"/>
      <c r="F31" s="4"/>
      <c r="G31" s="179"/>
      <c r="J31" s="179"/>
      <c r="M31" s="179"/>
      <c r="O31" s="4"/>
      <c r="P31" s="486"/>
    </row>
    <row r="32" spans="1:18" ht="7.5" customHeight="1">
      <c r="A32" s="179"/>
      <c r="D32" s="179"/>
      <c r="F32" s="4"/>
      <c r="G32" s="179"/>
      <c r="J32" s="179"/>
      <c r="M32" s="179"/>
      <c r="O32" s="3"/>
      <c r="P32" s="486" t="s">
        <v>30</v>
      </c>
    </row>
    <row r="33" spans="1:16" ht="7.5" customHeight="1">
      <c r="A33" s="179"/>
      <c r="D33" s="179"/>
      <c r="F33" s="3"/>
      <c r="G33" s="8"/>
      <c r="H33" s="5"/>
      <c r="I33" s="5"/>
      <c r="J33" s="486" t="s">
        <v>31</v>
      </c>
      <c r="K33" s="5"/>
      <c r="L33" s="5"/>
      <c r="M33" s="8"/>
      <c r="N33" s="6"/>
      <c r="O33" s="4"/>
      <c r="P33" s="486"/>
    </row>
    <row r="34" spans="1:16" ht="7.5" customHeight="1">
      <c r="A34" s="179"/>
      <c r="D34" s="179"/>
      <c r="F34" s="4"/>
      <c r="G34" s="179"/>
      <c r="J34" s="486"/>
      <c r="M34" s="179"/>
      <c r="O34" s="3"/>
      <c r="P34" s="486" t="s">
        <v>32</v>
      </c>
    </row>
    <row r="35" spans="1:16" ht="7.5" customHeight="1">
      <c r="A35" s="179"/>
      <c r="D35" s="179"/>
      <c r="F35" s="4"/>
      <c r="G35" s="179"/>
      <c r="J35" s="488" t="s">
        <v>17</v>
      </c>
      <c r="M35" s="179"/>
      <c r="O35" s="4"/>
      <c r="P35" s="486"/>
    </row>
    <row r="36" spans="1:16" ht="7.5" customHeight="1">
      <c r="A36" s="179"/>
      <c r="D36" s="179"/>
      <c r="F36" s="4"/>
      <c r="G36" s="179"/>
      <c r="J36" s="488"/>
      <c r="M36" s="179"/>
      <c r="O36" s="3"/>
      <c r="P36" s="486" t="s">
        <v>33</v>
      </c>
    </row>
    <row r="37" spans="1:16" ht="7.5" customHeight="1">
      <c r="A37" s="179"/>
      <c r="D37" s="179"/>
      <c r="F37" s="4"/>
      <c r="G37" s="179"/>
      <c r="J37" s="179"/>
      <c r="M37" s="179"/>
      <c r="O37" s="4"/>
      <c r="P37" s="486"/>
    </row>
    <row r="38" spans="1:16" ht="7.5" customHeight="1">
      <c r="A38" s="179"/>
      <c r="D38" s="179"/>
      <c r="F38" s="4"/>
      <c r="G38" s="179"/>
      <c r="J38" s="179"/>
      <c r="M38" s="179"/>
      <c r="O38" s="3"/>
      <c r="P38" s="486" t="s">
        <v>34</v>
      </c>
    </row>
    <row r="39" spans="1:16" ht="7.5" customHeight="1">
      <c r="A39" s="179"/>
      <c r="D39" s="179"/>
      <c r="F39" s="4"/>
      <c r="G39" s="179"/>
      <c r="J39" s="179"/>
      <c r="M39" s="179"/>
      <c r="O39" s="9"/>
      <c r="P39" s="486"/>
    </row>
    <row r="40" spans="1:16" ht="7.5" customHeight="1">
      <c r="A40" s="179"/>
      <c r="D40" s="179"/>
      <c r="F40" s="4"/>
      <c r="G40" s="179"/>
      <c r="J40" s="179"/>
      <c r="M40" s="179"/>
      <c r="O40" s="5"/>
      <c r="P40" s="486" t="s">
        <v>35</v>
      </c>
    </row>
    <row r="41" spans="1:16" ht="7.5" customHeight="1">
      <c r="A41" s="179"/>
      <c r="D41" s="179"/>
      <c r="F41" s="3"/>
      <c r="G41" s="8"/>
      <c r="H41" s="5"/>
      <c r="I41" s="5"/>
      <c r="J41" s="486" t="s">
        <v>36</v>
      </c>
      <c r="K41" s="5"/>
      <c r="L41" s="5"/>
      <c r="M41" s="8"/>
      <c r="N41" s="6"/>
      <c r="O41" s="4"/>
      <c r="P41" s="486"/>
    </row>
    <row r="42" spans="1:16" ht="7.5" customHeight="1">
      <c r="A42" s="179"/>
      <c r="D42" s="179"/>
      <c r="G42" s="179"/>
      <c r="J42" s="486"/>
      <c r="M42" s="179"/>
      <c r="O42" s="3"/>
      <c r="P42" s="486" t="s">
        <v>37</v>
      </c>
    </row>
    <row r="43" spans="1:16" ht="7.5" customHeight="1">
      <c r="A43" s="179"/>
      <c r="F43" s="181"/>
      <c r="G43" s="10"/>
      <c r="H43" s="181"/>
      <c r="I43" s="181"/>
      <c r="J43" s="492" t="s">
        <v>17</v>
      </c>
      <c r="K43" s="181"/>
      <c r="M43" s="179"/>
      <c r="P43" s="486"/>
    </row>
    <row r="44" spans="1:16" ht="7.5" customHeight="1" thickBot="1">
      <c r="A44" s="182"/>
      <c r="B44" s="182"/>
      <c r="C44" s="182"/>
      <c r="D44" s="182"/>
      <c r="E44" s="182"/>
      <c r="F44" s="182"/>
      <c r="G44" s="182"/>
      <c r="H44" s="182"/>
      <c r="I44" s="182"/>
      <c r="J44" s="493"/>
      <c r="K44" s="182"/>
      <c r="L44" s="182"/>
      <c r="M44" s="182"/>
      <c r="N44" s="182"/>
      <c r="O44" s="182"/>
      <c r="P44" s="1"/>
    </row>
    <row r="45" spans="1:16" ht="7.5" customHeight="1"/>
    <row r="46" spans="1:16" ht="15" customHeight="1">
      <c r="A46" s="11" t="s">
        <v>38</v>
      </c>
    </row>
    <row r="47" spans="1:16" ht="15" customHeight="1">
      <c r="A47" s="11" t="s">
        <v>752</v>
      </c>
    </row>
  </sheetData>
  <mergeCells count="37">
    <mergeCell ref="P38:P39"/>
    <mergeCell ref="P40:P41"/>
    <mergeCell ref="J41:J42"/>
    <mergeCell ref="P42:P43"/>
    <mergeCell ref="J43:J44"/>
    <mergeCell ref="A28:A29"/>
    <mergeCell ref="D28:D29"/>
    <mergeCell ref="P28:P29"/>
    <mergeCell ref="P30:P31"/>
    <mergeCell ref="P32:P33"/>
    <mergeCell ref="J33:J34"/>
    <mergeCell ref="P34:P35"/>
    <mergeCell ref="J35:J36"/>
    <mergeCell ref="P36:P37"/>
    <mergeCell ref="J22:J23"/>
    <mergeCell ref="P22:P23"/>
    <mergeCell ref="J24:J25"/>
    <mergeCell ref="P24:P25"/>
    <mergeCell ref="A26:A27"/>
    <mergeCell ref="D26:D27"/>
    <mergeCell ref="P26:P27"/>
    <mergeCell ref="P20:P21"/>
    <mergeCell ref="A1:P1"/>
    <mergeCell ref="P6:P7"/>
    <mergeCell ref="P8:P9"/>
    <mergeCell ref="M9:M10"/>
    <mergeCell ref="P10:P11"/>
    <mergeCell ref="M11:M12"/>
    <mergeCell ref="P12:P13"/>
    <mergeCell ref="G13:G14"/>
    <mergeCell ref="J13:J14"/>
    <mergeCell ref="L13:M14"/>
    <mergeCell ref="P14:P15"/>
    <mergeCell ref="G15:G16"/>
    <mergeCell ref="J15:J16"/>
    <mergeCell ref="P16:P17"/>
    <mergeCell ref="P18:P19"/>
  </mergeCells>
  <phoneticPr fontId="1"/>
  <pageMargins left="0.59055118110236227" right="0.59055118110236227" top="0.98425196850393704" bottom="0.59055118110236227" header="0.51181102362204722" footer="0.51181102362204722"/>
  <pageSetup paperSize="9" orientation="portrait" useFirstPageNumber="1" r:id="rId1"/>
  <headerFooter differentOddEven="1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5"/>
  <sheetViews>
    <sheetView view="pageBreakPreview" zoomScaleNormal="90" zoomScaleSheetLayoutView="100" workbookViewId="0">
      <selection activeCell="H34" sqref="H34"/>
    </sheetView>
  </sheetViews>
  <sheetFormatPr defaultRowHeight="12"/>
  <cols>
    <col min="1" max="1" width="1.625" style="52" customWidth="1"/>
    <col min="2" max="2" width="11.125" style="52" customWidth="1"/>
    <col min="3" max="5" width="10.25" style="52" customWidth="1"/>
    <col min="6" max="6" width="11.125" style="52" customWidth="1"/>
    <col min="7" max="8" width="10.25" style="52" customWidth="1"/>
    <col min="9" max="9" width="10.375" style="52" customWidth="1"/>
    <col min="10" max="10" width="2.125" style="52" customWidth="1"/>
    <col min="11" max="11" width="11.125" style="52" customWidth="1"/>
    <col min="12" max="12" width="10.375" style="52" customWidth="1"/>
    <col min="13" max="14" width="10" style="52" customWidth="1"/>
    <col min="15" max="15" width="11.125" style="52" customWidth="1"/>
    <col min="16" max="16" width="10.375" style="52" customWidth="1"/>
    <col min="17" max="17" width="11.625" style="52" customWidth="1"/>
    <col min="18" max="18" width="10.25" style="52" customWidth="1"/>
    <col min="19" max="19" width="2.125" style="52" customWidth="1"/>
    <col min="20" max="21" width="9" style="52"/>
    <col min="22" max="22" width="9.125" style="52" customWidth="1"/>
    <col min="23" max="16384" width="9" style="52"/>
  </cols>
  <sheetData>
    <row r="1" spans="1:19" ht="22.5" customHeight="1">
      <c r="B1" s="53"/>
      <c r="C1" s="53"/>
      <c r="D1" s="53"/>
      <c r="E1" s="53"/>
      <c r="F1" s="53"/>
      <c r="G1" s="53"/>
      <c r="H1" s="53"/>
      <c r="I1" s="313" t="s">
        <v>545</v>
      </c>
      <c r="J1" s="313"/>
      <c r="K1" s="53" t="s">
        <v>546</v>
      </c>
      <c r="L1" s="53"/>
      <c r="N1" s="53"/>
      <c r="O1" s="53"/>
      <c r="P1" s="53"/>
      <c r="Q1" s="53"/>
      <c r="R1" s="53"/>
      <c r="S1" s="53"/>
    </row>
    <row r="2" spans="1:19" ht="8.25" customHeight="1">
      <c r="B2" s="54"/>
      <c r="S2" s="54"/>
    </row>
    <row r="3" spans="1:19" s="315" customFormat="1" ht="17.25" customHeight="1" thickBot="1">
      <c r="A3" s="314"/>
      <c r="B3" s="314"/>
      <c r="C3" s="314"/>
      <c r="D3" s="314"/>
      <c r="E3" s="314"/>
      <c r="F3" s="314"/>
      <c r="G3" s="314"/>
      <c r="H3" s="314"/>
      <c r="I3" s="73" t="s">
        <v>547</v>
      </c>
      <c r="J3" s="73"/>
      <c r="K3" s="52" t="s">
        <v>548</v>
      </c>
      <c r="L3" s="314"/>
      <c r="M3" s="314"/>
      <c r="N3" s="314"/>
      <c r="O3" s="314"/>
      <c r="P3" s="314"/>
      <c r="Q3" s="314"/>
      <c r="R3" s="314"/>
    </row>
    <row r="4" spans="1:19" s="320" customFormat="1" ht="17.25" customHeight="1">
      <c r="A4" s="632" t="s">
        <v>549</v>
      </c>
      <c r="B4" s="633"/>
      <c r="C4" s="316" t="s">
        <v>550</v>
      </c>
      <c r="D4" s="317" t="s">
        <v>319</v>
      </c>
      <c r="E4" s="318" t="s">
        <v>321</v>
      </c>
      <c r="F4" s="317" t="s">
        <v>549</v>
      </c>
      <c r="G4" s="316" t="s">
        <v>550</v>
      </c>
      <c r="H4" s="317" t="s">
        <v>319</v>
      </c>
      <c r="I4" s="317" t="s">
        <v>321</v>
      </c>
      <c r="J4" s="319"/>
      <c r="K4" s="316" t="s">
        <v>549</v>
      </c>
      <c r="L4" s="316" t="s">
        <v>550</v>
      </c>
      <c r="M4" s="317" t="s">
        <v>319</v>
      </c>
      <c r="N4" s="318" t="s">
        <v>321</v>
      </c>
      <c r="O4" s="317" t="s">
        <v>549</v>
      </c>
      <c r="P4" s="316" t="s">
        <v>550</v>
      </c>
      <c r="Q4" s="317" t="s">
        <v>319</v>
      </c>
      <c r="R4" s="318" t="s">
        <v>321</v>
      </c>
    </row>
    <row r="5" spans="1:19" s="321" customFormat="1" ht="17.25" customHeight="1">
      <c r="B5" s="322" t="s">
        <v>551</v>
      </c>
      <c r="C5" s="323">
        <f>D5+E5</f>
        <v>3233</v>
      </c>
      <c r="D5" s="323">
        <f>D6+D7+D8+D9+D10</f>
        <v>1640</v>
      </c>
      <c r="E5" s="323">
        <f>E6+E7+E8+E9+E10</f>
        <v>1593</v>
      </c>
      <c r="F5" s="324" t="s">
        <v>552</v>
      </c>
      <c r="G5" s="323">
        <f>H5+I5</f>
        <v>5816</v>
      </c>
      <c r="H5" s="323">
        <f>H6+H7+H8+H9+H10</f>
        <v>3075</v>
      </c>
      <c r="I5" s="325">
        <f>I6+I7+I8+I9+I10</f>
        <v>2741</v>
      </c>
      <c r="J5" s="326"/>
      <c r="K5" s="327" t="s">
        <v>553</v>
      </c>
      <c r="L5" s="323">
        <f>M5+N5</f>
        <v>6221</v>
      </c>
      <c r="M5" s="323">
        <f>M6+M7+M8+M9+M10</f>
        <v>3168</v>
      </c>
      <c r="N5" s="323">
        <f>N6+N7+N8+N9+N10</f>
        <v>3053</v>
      </c>
      <c r="O5" s="324" t="s">
        <v>554</v>
      </c>
      <c r="P5" s="323">
        <f>Q5+R5</f>
        <v>1283</v>
      </c>
      <c r="Q5" s="323">
        <f>Q6+Q7+Q8+Q9+Q10</f>
        <v>393</v>
      </c>
      <c r="R5" s="323">
        <f>R6+R7+R8+R9+R10</f>
        <v>890</v>
      </c>
    </row>
    <row r="6" spans="1:19" s="321" customFormat="1" ht="17.25" customHeight="1">
      <c r="B6" s="328">
        <v>0</v>
      </c>
      <c r="C6" s="329">
        <v>618</v>
      </c>
      <c r="D6" s="321">
        <v>326</v>
      </c>
      <c r="E6" s="329">
        <v>292</v>
      </c>
      <c r="F6" s="330">
        <v>30</v>
      </c>
      <c r="G6" s="329">
        <v>1230</v>
      </c>
      <c r="H6" s="329">
        <v>653</v>
      </c>
      <c r="I6" s="331">
        <v>577</v>
      </c>
      <c r="J6" s="332"/>
      <c r="K6" s="333">
        <v>60</v>
      </c>
      <c r="L6" s="329">
        <v>1407</v>
      </c>
      <c r="M6" s="329">
        <v>725</v>
      </c>
      <c r="N6" s="329">
        <v>682</v>
      </c>
      <c r="O6" s="330">
        <v>90</v>
      </c>
      <c r="P6" s="329">
        <v>425</v>
      </c>
      <c r="Q6" s="329">
        <v>154</v>
      </c>
      <c r="R6" s="329">
        <v>271</v>
      </c>
    </row>
    <row r="7" spans="1:19" s="321" customFormat="1" ht="17.25" customHeight="1">
      <c r="B7" s="328">
        <v>1</v>
      </c>
      <c r="C7" s="329">
        <v>681</v>
      </c>
      <c r="D7" s="321">
        <v>352</v>
      </c>
      <c r="E7" s="329">
        <v>329</v>
      </c>
      <c r="F7" s="330">
        <v>31</v>
      </c>
      <c r="G7" s="329">
        <v>1187</v>
      </c>
      <c r="H7" s="329">
        <v>634</v>
      </c>
      <c r="I7" s="331">
        <v>553</v>
      </c>
      <c r="J7" s="332"/>
      <c r="K7" s="333">
        <v>61</v>
      </c>
      <c r="L7" s="329">
        <v>1239</v>
      </c>
      <c r="M7" s="329">
        <v>621</v>
      </c>
      <c r="N7" s="329">
        <v>618</v>
      </c>
      <c r="O7" s="330">
        <v>91</v>
      </c>
      <c r="P7" s="329">
        <v>308</v>
      </c>
      <c r="Q7" s="329">
        <v>82</v>
      </c>
      <c r="R7" s="329">
        <v>226</v>
      </c>
    </row>
    <row r="8" spans="1:19" s="321" customFormat="1" ht="17.25" customHeight="1">
      <c r="B8" s="328">
        <v>2</v>
      </c>
      <c r="C8" s="329">
        <v>660</v>
      </c>
      <c r="D8" s="329">
        <v>336</v>
      </c>
      <c r="E8" s="329">
        <v>324</v>
      </c>
      <c r="F8" s="330">
        <v>32</v>
      </c>
      <c r="G8" s="329">
        <v>1206</v>
      </c>
      <c r="H8" s="329">
        <v>625</v>
      </c>
      <c r="I8" s="331">
        <v>581</v>
      </c>
      <c r="J8" s="332"/>
      <c r="K8" s="333">
        <v>62</v>
      </c>
      <c r="L8" s="329">
        <v>1188</v>
      </c>
      <c r="M8" s="329">
        <v>606</v>
      </c>
      <c r="N8" s="329">
        <v>582</v>
      </c>
      <c r="O8" s="330">
        <v>92</v>
      </c>
      <c r="P8" s="329">
        <v>245</v>
      </c>
      <c r="Q8" s="329">
        <v>70</v>
      </c>
      <c r="R8" s="329">
        <v>175</v>
      </c>
    </row>
    <row r="9" spans="1:19" s="321" customFormat="1" ht="17.25" customHeight="1">
      <c r="B9" s="328">
        <v>3</v>
      </c>
      <c r="C9" s="329">
        <v>642</v>
      </c>
      <c r="D9" s="329">
        <v>313</v>
      </c>
      <c r="E9" s="329">
        <v>329</v>
      </c>
      <c r="F9" s="330">
        <v>33</v>
      </c>
      <c r="G9" s="329">
        <v>1091</v>
      </c>
      <c r="H9" s="329">
        <v>577</v>
      </c>
      <c r="I9" s="331">
        <v>514</v>
      </c>
      <c r="J9" s="332"/>
      <c r="K9" s="333">
        <v>63</v>
      </c>
      <c r="L9" s="329">
        <v>1225</v>
      </c>
      <c r="M9" s="329">
        <v>620</v>
      </c>
      <c r="N9" s="329">
        <v>605</v>
      </c>
      <c r="O9" s="330">
        <v>93</v>
      </c>
      <c r="P9" s="329">
        <v>172</v>
      </c>
      <c r="Q9" s="329">
        <v>44</v>
      </c>
      <c r="R9" s="329">
        <v>128</v>
      </c>
    </row>
    <row r="10" spans="1:19" s="321" customFormat="1" ht="17.25" customHeight="1">
      <c r="B10" s="328">
        <v>4</v>
      </c>
      <c r="C10" s="329">
        <v>632</v>
      </c>
      <c r="D10" s="329">
        <v>313</v>
      </c>
      <c r="E10" s="329">
        <v>319</v>
      </c>
      <c r="F10" s="330">
        <v>34</v>
      </c>
      <c r="G10" s="329">
        <v>1102</v>
      </c>
      <c r="H10" s="329">
        <v>586</v>
      </c>
      <c r="I10" s="331">
        <v>516</v>
      </c>
      <c r="J10" s="332"/>
      <c r="K10" s="333">
        <v>64</v>
      </c>
      <c r="L10" s="329">
        <v>1162</v>
      </c>
      <c r="M10" s="329">
        <v>596</v>
      </c>
      <c r="N10" s="329">
        <v>566</v>
      </c>
      <c r="O10" s="330">
        <v>94</v>
      </c>
      <c r="P10" s="329">
        <v>133</v>
      </c>
      <c r="Q10" s="329">
        <v>43</v>
      </c>
      <c r="R10" s="329">
        <v>90</v>
      </c>
    </row>
    <row r="11" spans="1:19" s="321" customFormat="1" ht="17.25" customHeight="1">
      <c r="B11" s="322" t="s">
        <v>555</v>
      </c>
      <c r="C11" s="323">
        <f t="shared" ref="C11:C35" si="0">D11+E11</f>
        <v>3626</v>
      </c>
      <c r="D11" s="323">
        <f>D12+D13+D14+D15+D16</f>
        <v>1905</v>
      </c>
      <c r="E11" s="323">
        <f>E12+E13+E14+E15+E16</f>
        <v>1721</v>
      </c>
      <c r="F11" s="324" t="s">
        <v>556</v>
      </c>
      <c r="G11" s="323">
        <f t="shared" ref="G11:G35" si="1">H11+I11</f>
        <v>5758</v>
      </c>
      <c r="H11" s="323">
        <f>H12+H13+H14+H15+H16</f>
        <v>3015</v>
      </c>
      <c r="I11" s="325">
        <f>I12+I13+I14+I15+I16</f>
        <v>2743</v>
      </c>
      <c r="J11" s="326"/>
      <c r="K11" s="327" t="s">
        <v>557</v>
      </c>
      <c r="L11" s="323">
        <f t="shared" ref="L11:L35" si="2">M11+N11</f>
        <v>6058</v>
      </c>
      <c r="M11" s="323">
        <f>M12+M13+M14+M15+M16</f>
        <v>3063</v>
      </c>
      <c r="N11" s="323">
        <f>N12+N13+N14+N15+N16</f>
        <v>2995</v>
      </c>
      <c r="O11" s="324" t="s">
        <v>558</v>
      </c>
      <c r="P11" s="323">
        <f t="shared" ref="P11:P17" si="3">Q11+R11</f>
        <v>255</v>
      </c>
      <c r="Q11" s="323">
        <f>Q12+Q13+Q14+Q15+Q16</f>
        <v>48</v>
      </c>
      <c r="R11" s="323">
        <f>R12+R13+R14+R15+R16</f>
        <v>207</v>
      </c>
    </row>
    <row r="12" spans="1:19" s="321" customFormat="1" ht="17.25" customHeight="1">
      <c r="B12" s="328">
        <v>5</v>
      </c>
      <c r="C12" s="329">
        <v>694</v>
      </c>
      <c r="D12" s="329">
        <v>370</v>
      </c>
      <c r="E12" s="329">
        <v>324</v>
      </c>
      <c r="F12" s="330">
        <v>35</v>
      </c>
      <c r="G12" s="329">
        <v>1096</v>
      </c>
      <c r="H12" s="329">
        <v>543</v>
      </c>
      <c r="I12" s="331">
        <v>553</v>
      </c>
      <c r="J12" s="332"/>
      <c r="K12" s="333">
        <v>65</v>
      </c>
      <c r="L12" s="329">
        <v>1107</v>
      </c>
      <c r="M12" s="329">
        <v>574</v>
      </c>
      <c r="N12" s="329">
        <v>533</v>
      </c>
      <c r="O12" s="330">
        <v>95</v>
      </c>
      <c r="P12" s="329">
        <v>87</v>
      </c>
      <c r="Q12" s="329">
        <v>19</v>
      </c>
      <c r="R12" s="329">
        <v>68</v>
      </c>
    </row>
    <row r="13" spans="1:19" s="321" customFormat="1" ht="17.25" customHeight="1">
      <c r="B13" s="328">
        <v>6</v>
      </c>
      <c r="C13" s="329">
        <v>724</v>
      </c>
      <c r="D13" s="329">
        <v>375</v>
      </c>
      <c r="E13" s="329">
        <v>349</v>
      </c>
      <c r="F13" s="330">
        <v>36</v>
      </c>
      <c r="G13" s="329">
        <v>1150</v>
      </c>
      <c r="H13" s="329">
        <v>616</v>
      </c>
      <c r="I13" s="331">
        <v>534</v>
      </c>
      <c r="J13" s="332"/>
      <c r="K13" s="333">
        <v>66</v>
      </c>
      <c r="L13" s="329">
        <v>1139</v>
      </c>
      <c r="M13" s="329">
        <v>578</v>
      </c>
      <c r="N13" s="329">
        <v>561</v>
      </c>
      <c r="O13" s="330">
        <v>96</v>
      </c>
      <c r="P13" s="329">
        <v>70</v>
      </c>
      <c r="Q13" s="329">
        <v>16</v>
      </c>
      <c r="R13" s="329">
        <v>54</v>
      </c>
    </row>
    <row r="14" spans="1:19" s="321" customFormat="1" ht="17.25" customHeight="1">
      <c r="B14" s="328">
        <v>7</v>
      </c>
      <c r="C14" s="329">
        <v>709</v>
      </c>
      <c r="D14" s="329">
        <v>360</v>
      </c>
      <c r="E14" s="329">
        <v>349</v>
      </c>
      <c r="F14" s="330">
        <v>37</v>
      </c>
      <c r="G14" s="329">
        <v>1121</v>
      </c>
      <c r="H14" s="329">
        <v>587</v>
      </c>
      <c r="I14" s="331">
        <v>534</v>
      </c>
      <c r="J14" s="332"/>
      <c r="K14" s="333">
        <v>67</v>
      </c>
      <c r="L14" s="329">
        <v>1195</v>
      </c>
      <c r="M14" s="329">
        <v>618</v>
      </c>
      <c r="N14" s="329">
        <v>577</v>
      </c>
      <c r="O14" s="330">
        <v>97</v>
      </c>
      <c r="P14" s="329">
        <v>41</v>
      </c>
      <c r="Q14" s="329">
        <v>5</v>
      </c>
      <c r="R14" s="329">
        <v>36</v>
      </c>
    </row>
    <row r="15" spans="1:19" s="321" customFormat="1" ht="17.25" customHeight="1">
      <c r="B15" s="328">
        <v>8</v>
      </c>
      <c r="C15" s="329">
        <v>734</v>
      </c>
      <c r="D15" s="329">
        <v>376</v>
      </c>
      <c r="E15" s="329">
        <v>358</v>
      </c>
      <c r="F15" s="330">
        <v>38</v>
      </c>
      <c r="G15" s="329">
        <v>1176</v>
      </c>
      <c r="H15" s="329">
        <v>642</v>
      </c>
      <c r="I15" s="331">
        <v>534</v>
      </c>
      <c r="J15" s="332"/>
      <c r="K15" s="333">
        <v>68</v>
      </c>
      <c r="L15" s="329">
        <v>1259</v>
      </c>
      <c r="M15" s="329">
        <v>639</v>
      </c>
      <c r="N15" s="329">
        <v>620</v>
      </c>
      <c r="O15" s="330">
        <v>98</v>
      </c>
      <c r="P15" s="329">
        <v>35</v>
      </c>
      <c r="Q15" s="329">
        <v>6</v>
      </c>
      <c r="R15" s="329">
        <v>29</v>
      </c>
    </row>
    <row r="16" spans="1:19" s="321" customFormat="1" ht="17.25" customHeight="1">
      <c r="B16" s="328">
        <v>9</v>
      </c>
      <c r="C16" s="329">
        <v>765</v>
      </c>
      <c r="D16" s="329">
        <v>424</v>
      </c>
      <c r="E16" s="329">
        <v>341</v>
      </c>
      <c r="F16" s="330">
        <v>39</v>
      </c>
      <c r="G16" s="329">
        <v>1215</v>
      </c>
      <c r="H16" s="329">
        <v>627</v>
      </c>
      <c r="I16" s="331">
        <v>588</v>
      </c>
      <c r="J16" s="332"/>
      <c r="K16" s="333">
        <v>69</v>
      </c>
      <c r="L16" s="329">
        <v>1358</v>
      </c>
      <c r="M16" s="329">
        <v>654</v>
      </c>
      <c r="N16" s="329">
        <v>704</v>
      </c>
      <c r="O16" s="330">
        <v>99</v>
      </c>
      <c r="P16" s="329">
        <v>22</v>
      </c>
      <c r="Q16" s="329">
        <v>2</v>
      </c>
      <c r="R16" s="329">
        <v>20</v>
      </c>
    </row>
    <row r="17" spans="2:18" s="321" customFormat="1" ht="17.25" customHeight="1">
      <c r="B17" s="322" t="s">
        <v>559</v>
      </c>
      <c r="C17" s="323">
        <f t="shared" si="0"/>
        <v>4253</v>
      </c>
      <c r="D17" s="323">
        <f>D18+D19+D20+D21+D22</f>
        <v>2171</v>
      </c>
      <c r="E17" s="323">
        <f>E18+E19+E20+E21+E22</f>
        <v>2082</v>
      </c>
      <c r="F17" s="324" t="s">
        <v>560</v>
      </c>
      <c r="G17" s="323">
        <f t="shared" si="1"/>
        <v>6439</v>
      </c>
      <c r="H17" s="323">
        <f>H18+H19+H20+H21+H22</f>
        <v>3358</v>
      </c>
      <c r="I17" s="325">
        <f>I18+I19+I20+I21+I22</f>
        <v>3081</v>
      </c>
      <c r="J17" s="326"/>
      <c r="K17" s="327" t="s">
        <v>561</v>
      </c>
      <c r="L17" s="323">
        <f t="shared" si="2"/>
        <v>9111</v>
      </c>
      <c r="M17" s="323">
        <f>M18+M19+M20+M21+M22</f>
        <v>4202</v>
      </c>
      <c r="N17" s="323">
        <f>N18+N19+N20+N21+N22</f>
        <v>4909</v>
      </c>
      <c r="O17" s="324" t="s">
        <v>562</v>
      </c>
      <c r="P17" s="323">
        <f t="shared" si="3"/>
        <v>38</v>
      </c>
      <c r="Q17" s="323">
        <f>Q18+Q19+Q20+Q21+Q22</f>
        <v>5</v>
      </c>
      <c r="R17" s="323">
        <f>R18+R19+R20+R21+R22</f>
        <v>33</v>
      </c>
    </row>
    <row r="18" spans="2:18" s="321" customFormat="1" ht="17.25" customHeight="1">
      <c r="B18" s="328">
        <v>10</v>
      </c>
      <c r="C18" s="329">
        <v>820</v>
      </c>
      <c r="D18" s="329">
        <v>411</v>
      </c>
      <c r="E18" s="329">
        <v>409</v>
      </c>
      <c r="F18" s="330">
        <v>40</v>
      </c>
      <c r="G18" s="329">
        <v>1161</v>
      </c>
      <c r="H18" s="329">
        <v>607</v>
      </c>
      <c r="I18" s="331">
        <v>554</v>
      </c>
      <c r="J18" s="332"/>
      <c r="K18" s="333">
        <v>70</v>
      </c>
      <c r="L18" s="329">
        <v>1507</v>
      </c>
      <c r="M18" s="329">
        <v>710</v>
      </c>
      <c r="N18" s="329">
        <v>797</v>
      </c>
      <c r="O18" s="330">
        <v>100</v>
      </c>
      <c r="P18" s="329">
        <v>14</v>
      </c>
      <c r="Q18" s="329">
        <v>3</v>
      </c>
      <c r="R18" s="329">
        <v>11</v>
      </c>
    </row>
    <row r="19" spans="2:18" s="321" customFormat="1" ht="17.25" customHeight="1">
      <c r="B19" s="328">
        <v>11</v>
      </c>
      <c r="C19" s="329">
        <v>798</v>
      </c>
      <c r="D19" s="329">
        <v>396</v>
      </c>
      <c r="E19" s="329">
        <v>402</v>
      </c>
      <c r="F19" s="330">
        <v>41</v>
      </c>
      <c r="G19" s="329">
        <v>1211</v>
      </c>
      <c r="H19" s="329">
        <v>634</v>
      </c>
      <c r="I19" s="331">
        <v>577</v>
      </c>
      <c r="J19" s="332"/>
      <c r="K19" s="333">
        <v>71</v>
      </c>
      <c r="L19" s="329">
        <v>1670</v>
      </c>
      <c r="M19" s="329">
        <v>787</v>
      </c>
      <c r="N19" s="329">
        <v>883</v>
      </c>
      <c r="O19" s="330">
        <v>101</v>
      </c>
      <c r="P19" s="329">
        <v>10</v>
      </c>
      <c r="Q19" s="334">
        <v>0</v>
      </c>
      <c r="R19" s="329">
        <v>10</v>
      </c>
    </row>
    <row r="20" spans="2:18" s="321" customFormat="1" ht="17.25" customHeight="1">
      <c r="B20" s="328">
        <v>12</v>
      </c>
      <c r="C20" s="329">
        <v>879</v>
      </c>
      <c r="D20" s="329">
        <v>453</v>
      </c>
      <c r="E20" s="329">
        <v>426</v>
      </c>
      <c r="F20" s="330">
        <v>42</v>
      </c>
      <c r="G20" s="329">
        <v>1273</v>
      </c>
      <c r="H20" s="329">
        <v>669</v>
      </c>
      <c r="I20" s="331">
        <v>604</v>
      </c>
      <c r="J20" s="332"/>
      <c r="K20" s="333">
        <v>72</v>
      </c>
      <c r="L20" s="329">
        <v>1777</v>
      </c>
      <c r="M20" s="329">
        <v>816</v>
      </c>
      <c r="N20" s="329">
        <v>961</v>
      </c>
      <c r="O20" s="330">
        <v>102</v>
      </c>
      <c r="P20" s="329">
        <v>11</v>
      </c>
      <c r="Q20" s="335">
        <v>2</v>
      </c>
      <c r="R20" s="329">
        <v>9</v>
      </c>
    </row>
    <row r="21" spans="2:18" s="321" customFormat="1" ht="17.25" customHeight="1">
      <c r="B21" s="328">
        <v>13</v>
      </c>
      <c r="C21" s="329">
        <v>827</v>
      </c>
      <c r="D21" s="329">
        <v>419</v>
      </c>
      <c r="E21" s="329">
        <v>408</v>
      </c>
      <c r="F21" s="330">
        <v>43</v>
      </c>
      <c r="G21" s="329">
        <v>1316</v>
      </c>
      <c r="H21" s="329">
        <v>678</v>
      </c>
      <c r="I21" s="331">
        <v>638</v>
      </c>
      <c r="J21" s="332"/>
      <c r="K21" s="333">
        <v>73</v>
      </c>
      <c r="L21" s="329">
        <v>2066</v>
      </c>
      <c r="M21" s="329">
        <v>932</v>
      </c>
      <c r="N21" s="329">
        <v>1134</v>
      </c>
      <c r="O21" s="330">
        <v>103</v>
      </c>
      <c r="P21" s="336">
        <v>3</v>
      </c>
      <c r="Q21" s="337">
        <v>0</v>
      </c>
      <c r="R21" s="332">
        <v>3</v>
      </c>
    </row>
    <row r="22" spans="2:18" s="321" customFormat="1" ht="17.25" customHeight="1">
      <c r="B22" s="328">
        <v>14</v>
      </c>
      <c r="C22" s="329">
        <v>929</v>
      </c>
      <c r="D22" s="329">
        <v>492</v>
      </c>
      <c r="E22" s="329">
        <v>437</v>
      </c>
      <c r="F22" s="330">
        <v>44</v>
      </c>
      <c r="G22" s="329">
        <v>1478</v>
      </c>
      <c r="H22" s="329">
        <v>770</v>
      </c>
      <c r="I22" s="331">
        <v>708</v>
      </c>
      <c r="J22" s="332"/>
      <c r="K22" s="333">
        <v>74</v>
      </c>
      <c r="L22" s="329">
        <v>2091</v>
      </c>
      <c r="M22" s="329">
        <v>957</v>
      </c>
      <c r="N22" s="329">
        <v>1134</v>
      </c>
      <c r="O22" s="330">
        <v>104</v>
      </c>
      <c r="P22" s="338">
        <v>0</v>
      </c>
      <c r="Q22" s="339">
        <v>0</v>
      </c>
      <c r="R22" s="339">
        <v>0</v>
      </c>
    </row>
    <row r="23" spans="2:18" s="321" customFormat="1" ht="17.25" customHeight="1">
      <c r="B23" s="322" t="s">
        <v>563</v>
      </c>
      <c r="C23" s="323">
        <f t="shared" si="0"/>
        <v>5182</v>
      </c>
      <c r="D23" s="323">
        <f>D24+D25+D26+D27+D28</f>
        <v>2640</v>
      </c>
      <c r="E23" s="323">
        <f>E24+E25+E26+E27+E28</f>
        <v>2542</v>
      </c>
      <c r="F23" s="324" t="s">
        <v>564</v>
      </c>
      <c r="G23" s="323">
        <f t="shared" si="1"/>
        <v>9540</v>
      </c>
      <c r="H23" s="323">
        <f>H24+H25+H26+H27+H28</f>
        <v>4878</v>
      </c>
      <c r="I23" s="325">
        <f>I24+I25+I26+I27+I28</f>
        <v>4662</v>
      </c>
      <c r="J23" s="326"/>
      <c r="K23" s="327" t="s">
        <v>565</v>
      </c>
      <c r="L23" s="323">
        <f t="shared" si="2"/>
        <v>7738</v>
      </c>
      <c r="M23" s="323">
        <f>M24+M25+M26+M27+M28</f>
        <v>3345</v>
      </c>
      <c r="N23" s="323">
        <f>N24+N25+N26+N27+N28</f>
        <v>4393</v>
      </c>
      <c r="O23" s="340" t="s">
        <v>566</v>
      </c>
      <c r="P23" s="341">
        <v>4</v>
      </c>
      <c r="Q23" s="342">
        <v>1</v>
      </c>
      <c r="R23" s="343">
        <v>3</v>
      </c>
    </row>
    <row r="24" spans="2:18" s="321" customFormat="1" ht="17.25" customHeight="1">
      <c r="B24" s="328">
        <v>15</v>
      </c>
      <c r="C24" s="329">
        <v>991</v>
      </c>
      <c r="D24" s="329">
        <v>486</v>
      </c>
      <c r="E24" s="329">
        <v>505</v>
      </c>
      <c r="F24" s="330">
        <v>45</v>
      </c>
      <c r="G24" s="329">
        <v>1572</v>
      </c>
      <c r="H24" s="329">
        <v>825</v>
      </c>
      <c r="I24" s="331">
        <v>747</v>
      </c>
      <c r="J24" s="332"/>
      <c r="K24" s="333">
        <v>75</v>
      </c>
      <c r="L24" s="329">
        <v>1994</v>
      </c>
      <c r="M24" s="329">
        <v>906</v>
      </c>
      <c r="N24" s="329">
        <v>1088</v>
      </c>
      <c r="O24" s="344"/>
      <c r="P24" s="344"/>
    </row>
    <row r="25" spans="2:18" s="321" customFormat="1" ht="17.25" customHeight="1">
      <c r="B25" s="328">
        <v>16</v>
      </c>
      <c r="C25" s="329">
        <v>984</v>
      </c>
      <c r="D25" s="329">
        <v>497</v>
      </c>
      <c r="E25" s="329">
        <v>487</v>
      </c>
      <c r="F25" s="330">
        <v>46</v>
      </c>
      <c r="G25" s="329">
        <v>1726</v>
      </c>
      <c r="H25" s="329">
        <v>869</v>
      </c>
      <c r="I25" s="331">
        <v>857</v>
      </c>
      <c r="J25" s="332"/>
      <c r="K25" s="333">
        <v>76</v>
      </c>
      <c r="L25" s="329">
        <v>1198</v>
      </c>
      <c r="M25" s="329">
        <v>531</v>
      </c>
      <c r="N25" s="329">
        <v>667</v>
      </c>
      <c r="O25" s="345" t="s">
        <v>567</v>
      </c>
      <c r="P25" s="346">
        <f>Q25+R25</f>
        <v>118158</v>
      </c>
      <c r="Q25" s="347">
        <f>D5+D11+D17+D23+D29+D35+H5+H11+H17+H23+H29+H35+M5+M11+M17+M23+M29+M35+Q5+Q11+Q17+Q23</f>
        <v>58168</v>
      </c>
      <c r="R25" s="347">
        <f>E5+E11+E17+E23+E29+E35+I5+I11+I17+I23+I29+I35+N5+N11+N17+N23+N29+N35+R5+R11+R17+R23</f>
        <v>59990</v>
      </c>
    </row>
    <row r="26" spans="2:18" s="321" customFormat="1" ht="17.25" customHeight="1">
      <c r="B26" s="328">
        <v>17</v>
      </c>
      <c r="C26" s="329">
        <v>998</v>
      </c>
      <c r="D26" s="329">
        <v>515</v>
      </c>
      <c r="E26" s="329">
        <v>483</v>
      </c>
      <c r="F26" s="330">
        <v>47</v>
      </c>
      <c r="G26" s="329">
        <v>1930</v>
      </c>
      <c r="H26" s="329">
        <v>1016</v>
      </c>
      <c r="I26" s="331">
        <v>914</v>
      </c>
      <c r="J26" s="332"/>
      <c r="K26" s="333">
        <v>77</v>
      </c>
      <c r="L26" s="329">
        <v>1309</v>
      </c>
      <c r="M26" s="329">
        <v>544</v>
      </c>
      <c r="N26" s="329">
        <v>765</v>
      </c>
      <c r="O26" s="348"/>
      <c r="P26" s="349"/>
      <c r="Q26" s="350"/>
      <c r="R26" s="350"/>
    </row>
    <row r="27" spans="2:18" s="321" customFormat="1" ht="17.25" customHeight="1">
      <c r="B27" s="328">
        <v>18</v>
      </c>
      <c r="C27" s="329">
        <v>1078</v>
      </c>
      <c r="D27" s="329">
        <v>538</v>
      </c>
      <c r="E27" s="329">
        <v>540</v>
      </c>
      <c r="F27" s="330">
        <v>48</v>
      </c>
      <c r="G27" s="329">
        <v>2061</v>
      </c>
      <c r="H27" s="329">
        <v>1053</v>
      </c>
      <c r="I27" s="331">
        <v>1008</v>
      </c>
      <c r="J27" s="332"/>
      <c r="K27" s="333">
        <v>78</v>
      </c>
      <c r="L27" s="332">
        <v>1638</v>
      </c>
      <c r="M27" s="332">
        <v>700</v>
      </c>
      <c r="N27" s="332">
        <v>938</v>
      </c>
      <c r="O27" s="630" t="s">
        <v>568</v>
      </c>
      <c r="P27" s="351">
        <f>Q27+R27</f>
        <v>11112</v>
      </c>
      <c r="Q27" s="352">
        <f>D5+D11+D17</f>
        <v>5716</v>
      </c>
      <c r="R27" s="352">
        <f>E5+E11+E17</f>
        <v>5396</v>
      </c>
    </row>
    <row r="28" spans="2:18" s="321" customFormat="1" ht="17.25" customHeight="1">
      <c r="B28" s="328">
        <v>19</v>
      </c>
      <c r="C28" s="329">
        <v>1131</v>
      </c>
      <c r="D28" s="329">
        <v>604</v>
      </c>
      <c r="E28" s="329">
        <v>527</v>
      </c>
      <c r="F28" s="330">
        <v>49</v>
      </c>
      <c r="G28" s="329">
        <v>2251</v>
      </c>
      <c r="H28" s="329">
        <v>1115</v>
      </c>
      <c r="I28" s="331">
        <v>1136</v>
      </c>
      <c r="J28" s="332"/>
      <c r="K28" s="328">
        <v>79</v>
      </c>
      <c r="L28" s="329">
        <v>1599</v>
      </c>
      <c r="M28" s="321">
        <v>664</v>
      </c>
      <c r="N28" s="321">
        <v>935</v>
      </c>
      <c r="O28" s="631"/>
      <c r="P28" s="353">
        <f>P27/P25</f>
        <v>9.4043568780785056E-2</v>
      </c>
      <c r="Q28" s="354">
        <f>Q27/Q25</f>
        <v>9.8267088433502958E-2</v>
      </c>
      <c r="R28" s="354">
        <f>R27/R25</f>
        <v>8.9948324720786801E-2</v>
      </c>
    </row>
    <row r="29" spans="2:18" s="321" customFormat="1" ht="17.25" customHeight="1">
      <c r="B29" s="322" t="s">
        <v>569</v>
      </c>
      <c r="C29" s="323">
        <f t="shared" si="0"/>
        <v>6578</v>
      </c>
      <c r="D29" s="323">
        <f>D30+D31+D32+D33+D34</f>
        <v>3443</v>
      </c>
      <c r="E29" s="323">
        <f>E30+E31+E32+E33+E34</f>
        <v>3135</v>
      </c>
      <c r="F29" s="324" t="s">
        <v>570</v>
      </c>
      <c r="G29" s="323">
        <f t="shared" si="1"/>
        <v>11015</v>
      </c>
      <c r="H29" s="323">
        <f>H30+H31+H32+H33+H34</f>
        <v>5689</v>
      </c>
      <c r="I29" s="325">
        <f>I30+I31+I32+I33+I34</f>
        <v>5326</v>
      </c>
      <c r="J29" s="326"/>
      <c r="K29" s="327" t="s">
        <v>571</v>
      </c>
      <c r="L29" s="323">
        <f t="shared" si="2"/>
        <v>6864</v>
      </c>
      <c r="M29" s="355">
        <f>M30+M31+M32+M33+M34</f>
        <v>2717</v>
      </c>
      <c r="N29" s="355">
        <f>N30+N31+N32+N33+N34</f>
        <v>4147</v>
      </c>
      <c r="O29" s="630" t="s">
        <v>572</v>
      </c>
      <c r="P29" s="351">
        <f>Q29+R29</f>
        <v>71979</v>
      </c>
      <c r="Q29" s="352">
        <f>D23+D29+D35+H5+H11+H17+H23+H29+H35+M5</f>
        <v>37305</v>
      </c>
      <c r="R29" s="352">
        <f>E23+E29+E35+I5+I11+I17+I23+I29+I35+N5</f>
        <v>34674</v>
      </c>
    </row>
    <row r="30" spans="2:18" s="321" customFormat="1" ht="17.25" customHeight="1">
      <c r="B30" s="328">
        <v>20</v>
      </c>
      <c r="C30" s="329">
        <v>1202</v>
      </c>
      <c r="D30" s="329">
        <v>623</v>
      </c>
      <c r="E30" s="329">
        <v>579</v>
      </c>
      <c r="F30" s="330">
        <v>50</v>
      </c>
      <c r="G30" s="332">
        <v>2313</v>
      </c>
      <c r="H30" s="332">
        <v>1201</v>
      </c>
      <c r="I30" s="331">
        <v>1112</v>
      </c>
      <c r="J30" s="332"/>
      <c r="K30" s="333">
        <v>80</v>
      </c>
      <c r="L30" s="329">
        <v>1684</v>
      </c>
      <c r="M30" s="321">
        <v>658</v>
      </c>
      <c r="N30" s="321">
        <v>1026</v>
      </c>
      <c r="O30" s="631"/>
      <c r="P30" s="353">
        <f>P29/P25</f>
        <v>0.60917584928654855</v>
      </c>
      <c r="Q30" s="354">
        <f>Q29/Q25</f>
        <v>0.6413320038509146</v>
      </c>
      <c r="R30" s="354">
        <f>R29/R25</f>
        <v>0.57799633272212037</v>
      </c>
    </row>
    <row r="31" spans="2:18" s="321" customFormat="1" ht="17.25" customHeight="1">
      <c r="B31" s="328">
        <v>21</v>
      </c>
      <c r="C31" s="329">
        <v>1234</v>
      </c>
      <c r="D31" s="329">
        <v>630</v>
      </c>
      <c r="E31" s="329">
        <v>604</v>
      </c>
      <c r="F31" s="330">
        <v>51</v>
      </c>
      <c r="G31" s="332">
        <v>2316</v>
      </c>
      <c r="H31" s="332">
        <v>1195</v>
      </c>
      <c r="I31" s="331">
        <v>1121</v>
      </c>
      <c r="J31" s="332"/>
      <c r="K31" s="333">
        <v>81</v>
      </c>
      <c r="L31" s="329">
        <v>1665</v>
      </c>
      <c r="M31" s="321">
        <v>676</v>
      </c>
      <c r="N31" s="321">
        <v>989</v>
      </c>
      <c r="O31" s="630" t="s">
        <v>573</v>
      </c>
      <c r="P31" s="351">
        <f>Q31+R31</f>
        <v>35067</v>
      </c>
      <c r="Q31" s="356">
        <f>M11+M17+M23+M29+M35+Q5+Q11+Q17+Q23</f>
        <v>15147</v>
      </c>
      <c r="R31" s="356">
        <f>N11+N17+N23+N29+N35+R5+R11+R17+R23</f>
        <v>19920</v>
      </c>
    </row>
    <row r="32" spans="2:18" s="321" customFormat="1" ht="17.25" customHeight="1">
      <c r="B32" s="328">
        <v>22</v>
      </c>
      <c r="C32" s="329">
        <v>1364</v>
      </c>
      <c r="D32" s="329">
        <v>693</v>
      </c>
      <c r="E32" s="329">
        <v>671</v>
      </c>
      <c r="F32" s="357">
        <v>52</v>
      </c>
      <c r="G32" s="329">
        <v>2185</v>
      </c>
      <c r="H32" s="321">
        <v>1117</v>
      </c>
      <c r="I32" s="358">
        <v>1068</v>
      </c>
      <c r="J32" s="359"/>
      <c r="K32" s="333">
        <v>82</v>
      </c>
      <c r="L32" s="329">
        <v>1376</v>
      </c>
      <c r="M32" s="329">
        <v>544</v>
      </c>
      <c r="N32" s="329">
        <v>832</v>
      </c>
      <c r="O32" s="631"/>
      <c r="P32" s="353">
        <f>P31/P25</f>
        <v>0.29678058193266643</v>
      </c>
      <c r="Q32" s="354">
        <f>Q31/Q25</f>
        <v>0.26040090771558244</v>
      </c>
      <c r="R32" s="354">
        <f>R31/R25</f>
        <v>0.33205534255709285</v>
      </c>
    </row>
    <row r="33" spans="1:22" s="321" customFormat="1" ht="17.25" customHeight="1">
      <c r="B33" s="328">
        <v>23</v>
      </c>
      <c r="C33" s="329">
        <v>1406</v>
      </c>
      <c r="D33" s="329">
        <v>744</v>
      </c>
      <c r="E33" s="329">
        <v>662</v>
      </c>
      <c r="F33" s="330">
        <v>53</v>
      </c>
      <c r="G33" s="329">
        <v>2147</v>
      </c>
      <c r="H33" s="321">
        <v>1121</v>
      </c>
      <c r="I33" s="358">
        <v>1026</v>
      </c>
      <c r="J33" s="359"/>
      <c r="K33" s="333">
        <v>83</v>
      </c>
      <c r="L33" s="329">
        <v>1080</v>
      </c>
      <c r="M33" s="329">
        <v>420</v>
      </c>
      <c r="N33" s="329">
        <v>660</v>
      </c>
      <c r="O33" s="634" t="s">
        <v>574</v>
      </c>
      <c r="P33" s="360">
        <f>Q33+R33</f>
        <v>19898</v>
      </c>
      <c r="Q33" s="361">
        <f>M23+M29+M35+Q5+Q11+Q17+Q23</f>
        <v>7882</v>
      </c>
      <c r="R33" s="361">
        <f>N23+N29+N35+R5+R11+R17+R23</f>
        <v>12016</v>
      </c>
      <c r="V33" s="359"/>
    </row>
    <row r="34" spans="1:22" s="321" customFormat="1" ht="17.25" customHeight="1">
      <c r="B34" s="328">
        <v>24</v>
      </c>
      <c r="C34" s="329">
        <v>1372</v>
      </c>
      <c r="D34" s="329">
        <v>753</v>
      </c>
      <c r="E34" s="329">
        <v>619</v>
      </c>
      <c r="F34" s="330">
        <v>54</v>
      </c>
      <c r="G34" s="329">
        <v>2054</v>
      </c>
      <c r="H34" s="321">
        <v>1055</v>
      </c>
      <c r="I34" s="358">
        <v>999</v>
      </c>
      <c r="J34" s="359"/>
      <c r="K34" s="333">
        <v>84</v>
      </c>
      <c r="L34" s="329">
        <v>1059</v>
      </c>
      <c r="M34" s="329">
        <v>419</v>
      </c>
      <c r="N34" s="329">
        <v>640</v>
      </c>
      <c r="O34" s="631"/>
      <c r="P34" s="362">
        <f>P33/P25</f>
        <v>0.16840163171346842</v>
      </c>
      <c r="Q34" s="363">
        <f>Q33/Q25</f>
        <v>0.13550405721358821</v>
      </c>
      <c r="R34" s="363">
        <f>R33/R25</f>
        <v>0.20030005000833473</v>
      </c>
      <c r="V34" s="359"/>
    </row>
    <row r="35" spans="1:22" s="321" customFormat="1" ht="17.25" customHeight="1">
      <c r="A35" s="359"/>
      <c r="B35" s="327" t="s">
        <v>575</v>
      </c>
      <c r="C35" s="326">
        <f t="shared" si="0"/>
        <v>6785</v>
      </c>
      <c r="D35" s="323">
        <f>D36+D37+D38+D39+D40</f>
        <v>3572</v>
      </c>
      <c r="E35" s="323">
        <f>E36+E37+E38+E39+E40</f>
        <v>3213</v>
      </c>
      <c r="F35" s="324" t="s">
        <v>576</v>
      </c>
      <c r="G35" s="323">
        <f t="shared" si="1"/>
        <v>8645</v>
      </c>
      <c r="H35" s="355">
        <f>H36+H37+H38+H39+H40</f>
        <v>4467</v>
      </c>
      <c r="I35" s="364">
        <f>I36+I37+I38+I39+I40</f>
        <v>4178</v>
      </c>
      <c r="J35" s="365"/>
      <c r="K35" s="327" t="s">
        <v>577</v>
      </c>
      <c r="L35" s="323">
        <f t="shared" si="2"/>
        <v>3716</v>
      </c>
      <c r="M35" s="323">
        <f>M36+M37+M38+M39+M40</f>
        <v>1373</v>
      </c>
      <c r="N35" s="323">
        <f>N36+N37+N38+N39+N40</f>
        <v>2343</v>
      </c>
      <c r="O35" s="366"/>
      <c r="P35" s="366"/>
      <c r="Q35" s="367"/>
      <c r="R35" s="367"/>
    </row>
    <row r="36" spans="1:22" s="321" customFormat="1" ht="17.25" customHeight="1">
      <c r="A36" s="368"/>
      <c r="B36" s="333">
        <v>25</v>
      </c>
      <c r="C36" s="329">
        <v>1400</v>
      </c>
      <c r="D36" s="329">
        <v>697</v>
      </c>
      <c r="E36" s="329">
        <v>703</v>
      </c>
      <c r="F36" s="330">
        <v>55</v>
      </c>
      <c r="G36" s="329">
        <v>1980</v>
      </c>
      <c r="H36" s="321">
        <v>1055</v>
      </c>
      <c r="I36" s="358">
        <v>925</v>
      </c>
      <c r="J36" s="359"/>
      <c r="K36" s="333">
        <v>85</v>
      </c>
      <c r="L36" s="329">
        <v>969</v>
      </c>
      <c r="M36" s="329">
        <v>358</v>
      </c>
      <c r="N36" s="329">
        <v>611</v>
      </c>
      <c r="O36" s="630" t="s">
        <v>578</v>
      </c>
      <c r="P36" s="351">
        <f>Q36+R36</f>
        <v>16294</v>
      </c>
      <c r="Q36" s="352">
        <f>D5+D11+D17+D23</f>
        <v>8356</v>
      </c>
      <c r="R36" s="352">
        <f>E5+E11+E17+E23</f>
        <v>7938</v>
      </c>
    </row>
    <row r="37" spans="1:22" s="315" customFormat="1" ht="17.25" customHeight="1">
      <c r="A37" s="368"/>
      <c r="B37" s="333">
        <v>26</v>
      </c>
      <c r="C37" s="329">
        <v>1464</v>
      </c>
      <c r="D37" s="329">
        <v>791</v>
      </c>
      <c r="E37" s="329">
        <v>673</v>
      </c>
      <c r="F37" s="330">
        <v>56</v>
      </c>
      <c r="G37" s="329">
        <v>1535</v>
      </c>
      <c r="H37" s="329">
        <v>769</v>
      </c>
      <c r="I37" s="331">
        <v>766</v>
      </c>
      <c r="J37" s="332"/>
      <c r="K37" s="333">
        <v>86</v>
      </c>
      <c r="L37" s="329">
        <v>929</v>
      </c>
      <c r="M37" s="329">
        <v>357</v>
      </c>
      <c r="N37" s="329">
        <v>572</v>
      </c>
      <c r="O37" s="631"/>
      <c r="P37" s="353">
        <f>P36/P25</f>
        <v>0.13790009986628074</v>
      </c>
      <c r="Q37" s="354">
        <f>Q36/Q25</f>
        <v>0.14365286755604456</v>
      </c>
      <c r="R37" s="354">
        <f>R36/R25</f>
        <v>0.13232205367561259</v>
      </c>
    </row>
    <row r="38" spans="1:22" s="315" customFormat="1" ht="17.25" customHeight="1">
      <c r="A38" s="368"/>
      <c r="B38" s="333">
        <v>27</v>
      </c>
      <c r="C38" s="329">
        <v>1374</v>
      </c>
      <c r="D38" s="329">
        <v>698</v>
      </c>
      <c r="E38" s="329">
        <v>676</v>
      </c>
      <c r="F38" s="330">
        <v>57</v>
      </c>
      <c r="G38" s="369">
        <v>1899</v>
      </c>
      <c r="H38" s="329">
        <v>971</v>
      </c>
      <c r="I38" s="331">
        <v>928</v>
      </c>
      <c r="J38" s="332"/>
      <c r="K38" s="333">
        <v>87</v>
      </c>
      <c r="L38" s="329">
        <v>747</v>
      </c>
      <c r="M38" s="329">
        <v>298</v>
      </c>
      <c r="N38" s="329">
        <v>449</v>
      </c>
      <c r="O38" s="630" t="s">
        <v>579</v>
      </c>
      <c r="P38" s="351">
        <f>Q38+R38</f>
        <v>101864</v>
      </c>
      <c r="Q38" s="352">
        <f>D29+D35+H5+H11+H17+H23+H29+H35+M5+M11+M17+M23+M29+M35+Q5+Q11+Q17+Q23</f>
        <v>49812</v>
      </c>
      <c r="R38" s="352">
        <f>E29+E35+I5+I11+I17+I23+I29+I35+N5+N11+N17+N23+N29+N35+R5+R11+R17+R23</f>
        <v>52052</v>
      </c>
    </row>
    <row r="39" spans="1:22" s="315" customFormat="1" ht="17.25" customHeight="1">
      <c r="A39" s="368"/>
      <c r="B39" s="333">
        <v>28</v>
      </c>
      <c r="C39" s="329">
        <v>1293</v>
      </c>
      <c r="D39" s="329">
        <v>698</v>
      </c>
      <c r="E39" s="329">
        <v>595</v>
      </c>
      <c r="F39" s="330">
        <v>58</v>
      </c>
      <c r="G39" s="329">
        <v>1737</v>
      </c>
      <c r="H39" s="329">
        <v>871</v>
      </c>
      <c r="I39" s="331">
        <v>866</v>
      </c>
      <c r="J39" s="332"/>
      <c r="K39" s="333">
        <v>88</v>
      </c>
      <c r="L39" s="329">
        <v>591</v>
      </c>
      <c r="M39" s="329">
        <v>204</v>
      </c>
      <c r="N39" s="329">
        <v>387</v>
      </c>
      <c r="O39" s="631"/>
      <c r="P39" s="353">
        <f>P38/P25</f>
        <v>0.86209990013371929</v>
      </c>
      <c r="Q39" s="354">
        <f>Q38/Q25</f>
        <v>0.85634713244395544</v>
      </c>
      <c r="R39" s="354">
        <f>R38/R25</f>
        <v>0.86767794632438744</v>
      </c>
    </row>
    <row r="40" spans="1:22" s="315" customFormat="1" ht="17.25" customHeight="1" thickBot="1">
      <c r="A40" s="314"/>
      <c r="B40" s="370">
        <v>29</v>
      </c>
      <c r="C40" s="371">
        <v>1254</v>
      </c>
      <c r="D40" s="371">
        <v>688</v>
      </c>
      <c r="E40" s="371">
        <v>566</v>
      </c>
      <c r="F40" s="372">
        <v>59</v>
      </c>
      <c r="G40" s="371">
        <v>1494</v>
      </c>
      <c r="H40" s="371">
        <v>801</v>
      </c>
      <c r="I40" s="373">
        <v>693</v>
      </c>
      <c r="J40" s="371"/>
      <c r="K40" s="370">
        <v>89</v>
      </c>
      <c r="L40" s="371">
        <v>480</v>
      </c>
      <c r="M40" s="371">
        <v>156</v>
      </c>
      <c r="N40" s="371">
        <v>324</v>
      </c>
      <c r="O40" s="374"/>
      <c r="P40" s="374"/>
      <c r="Q40" s="375"/>
      <c r="R40" s="375"/>
    </row>
    <row r="41" spans="1:22" s="315" customFormat="1" ht="17.25" customHeight="1"/>
    <row r="42" spans="1:22" ht="18" customHeight="1">
      <c r="B42" s="52" t="s">
        <v>580</v>
      </c>
      <c r="H42" s="54"/>
      <c r="I42" s="54"/>
      <c r="J42" s="54"/>
      <c r="K42" s="54"/>
      <c r="L42" s="54"/>
      <c r="M42" s="54"/>
      <c r="N42" s="54"/>
      <c r="O42" s="54"/>
      <c r="P42" s="54"/>
      <c r="Q42" s="66"/>
      <c r="R42" s="376"/>
      <c r="S42" s="376"/>
    </row>
    <row r="43" spans="1:22" ht="18" customHeight="1">
      <c r="H43" s="54"/>
      <c r="I43" s="54"/>
      <c r="J43" s="54"/>
      <c r="K43" s="54"/>
      <c r="L43" s="54"/>
      <c r="M43" s="54"/>
      <c r="N43" s="54"/>
      <c r="O43" s="54"/>
      <c r="P43" s="54"/>
      <c r="Q43" s="66"/>
      <c r="R43" s="376"/>
      <c r="S43" s="376"/>
    </row>
    <row r="44" spans="1:22" ht="18" customHeight="1">
      <c r="G44" s="377"/>
      <c r="H44" s="54"/>
      <c r="I44" s="54"/>
      <c r="J44" s="54"/>
      <c r="K44" s="54"/>
      <c r="L44" s="54"/>
      <c r="M44" s="54"/>
      <c r="N44" s="54"/>
      <c r="O44" s="54"/>
      <c r="P44" s="54"/>
      <c r="Q44" s="66"/>
      <c r="R44" s="376"/>
      <c r="S44" s="376"/>
    </row>
    <row r="45" spans="1:22" ht="18" customHeight="1"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</sheetData>
  <mergeCells count="7">
    <mergeCell ref="O38:O39"/>
    <mergeCell ref="A4:B4"/>
    <mergeCell ref="O27:O28"/>
    <mergeCell ref="O29:O30"/>
    <mergeCell ref="O31:O32"/>
    <mergeCell ref="O33:O34"/>
    <mergeCell ref="O36:O37"/>
  </mergeCells>
  <phoneticPr fontId="1"/>
  <pageMargins left="0.70866141732283472" right="0.70866141732283472" top="0.74803149606299213" bottom="0.74803149606299213" header="0.51181102362204722" footer="0.31496062992125984"/>
  <pageSetup paperSize="9" scale="50" firstPageNumber="11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83"/>
  <sheetViews>
    <sheetView view="pageBreakPreview" zoomScaleNormal="100" zoomScaleSheetLayoutView="100" workbookViewId="0">
      <selection activeCell="J54" sqref="J54"/>
    </sheetView>
  </sheetViews>
  <sheetFormatPr defaultRowHeight="12"/>
  <cols>
    <col min="1" max="1" width="2.25" style="379" customWidth="1"/>
    <col min="2" max="2" width="13.625" style="379" customWidth="1"/>
    <col min="3" max="3" width="7.75" style="379" customWidth="1"/>
    <col min="4" max="4" width="8" style="379" customWidth="1"/>
    <col min="5" max="12" width="7" style="379" customWidth="1"/>
    <col min="13" max="13" width="6.625" style="379" customWidth="1"/>
    <col min="14" max="14" width="7.25" style="379" customWidth="1"/>
    <col min="15" max="25" width="6.625" style="379" customWidth="1"/>
    <col min="26" max="26" width="6.625" style="378" customWidth="1"/>
    <col min="27" max="28" width="9" style="379"/>
    <col min="29" max="29" width="7.375" style="379" customWidth="1"/>
    <col min="30" max="16384" width="9" style="379"/>
  </cols>
  <sheetData>
    <row r="1" spans="1:27" ht="18.75" customHeight="1">
      <c r="A1" s="635" t="s">
        <v>581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</row>
    <row r="2" spans="1:27" ht="7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7" ht="12" customHeight="1">
      <c r="B3" s="51"/>
      <c r="C3" s="51"/>
      <c r="D3" s="51"/>
      <c r="E3" s="51"/>
      <c r="F3" s="51"/>
      <c r="G3" s="51"/>
      <c r="H3" s="51"/>
      <c r="I3" s="51"/>
      <c r="J3" s="51"/>
      <c r="L3" s="380" t="s">
        <v>582</v>
      </c>
      <c r="M3" s="51" t="s">
        <v>583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7" ht="7.5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AA4" s="381"/>
    </row>
    <row r="5" spans="1:27" ht="15.75" customHeight="1">
      <c r="A5" s="636" t="s">
        <v>584</v>
      </c>
      <c r="B5" s="637"/>
      <c r="C5" s="382" t="s">
        <v>585</v>
      </c>
      <c r="D5" s="382" t="s">
        <v>586</v>
      </c>
      <c r="E5" s="383" t="s">
        <v>587</v>
      </c>
      <c r="F5" s="383" t="s">
        <v>588</v>
      </c>
      <c r="G5" s="383" t="s">
        <v>589</v>
      </c>
      <c r="H5" s="383" t="s">
        <v>590</v>
      </c>
      <c r="I5" s="383" t="s">
        <v>591</v>
      </c>
      <c r="J5" s="383" t="s">
        <v>592</v>
      </c>
      <c r="K5" s="383" t="s">
        <v>593</v>
      </c>
      <c r="L5" s="383" t="s">
        <v>594</v>
      </c>
      <c r="M5" s="383" t="s">
        <v>595</v>
      </c>
      <c r="N5" s="383" t="s">
        <v>596</v>
      </c>
      <c r="O5" s="383" t="s">
        <v>597</v>
      </c>
      <c r="P5" s="383" t="s">
        <v>598</v>
      </c>
      <c r="Q5" s="383" t="s">
        <v>599</v>
      </c>
      <c r="R5" s="383" t="s">
        <v>600</v>
      </c>
      <c r="S5" s="383" t="s">
        <v>601</v>
      </c>
      <c r="T5" s="384" t="s">
        <v>602</v>
      </c>
      <c r="U5" s="384" t="s">
        <v>603</v>
      </c>
      <c r="V5" s="384" t="s">
        <v>604</v>
      </c>
      <c r="W5" s="384" t="s">
        <v>605</v>
      </c>
      <c r="X5" s="384" t="s">
        <v>606</v>
      </c>
      <c r="Y5" s="384" t="s">
        <v>607</v>
      </c>
      <c r="Z5" s="385" t="s">
        <v>584</v>
      </c>
      <c r="AA5" s="381"/>
    </row>
    <row r="6" spans="1:27" ht="15.75" customHeight="1">
      <c r="A6" s="638" t="s">
        <v>608</v>
      </c>
      <c r="B6" s="639"/>
      <c r="C6" s="386">
        <f>SUM(C8:C179)</f>
        <v>63232</v>
      </c>
      <c r="D6" s="387">
        <f>+D8+D10+D12+D14+D16+D18+D20+D22+D24+D26+D28+D30+D32+D34+D36+D38+D42+D44+D46+D48+D50+D52+D54+D56+D58+D60+D62+D64+D66+D68+D70+D72+D74+D76+D78+D80+D82+D84+D86+D88+D90+D92+D94+D96+D98+D100+D102+D104+D110+D114+D118+D112+D116+D120+D122+D124+D126+D128+D130+D132+D134+D136+D138+D140+D142+D144+D146+D148+D150+D152+D154+D156+D158+D160+D162+D164+D166+D168+D170+D172+D174+D176+D178+D40+D106+D108</f>
        <v>118158</v>
      </c>
      <c r="E6" s="387">
        <f t="shared" ref="E6:Y6" si="0">+E8+E10+E12+E14+E16+E18+E20+E22+E24+E26+E28+E30+E32+E34+E36+E38+E42+E44+E46+E48+E50+E52+E54+E56+E58+E60+E62+E64+E66+E68+E70+E72+E74+E76+E78+E80+E82+E84+E86+E88+E90+E92+E94+E96+E98+E100+E102+E104+E110+E114+E118+E112+E116+E120+E122+E124+E126+E128+E130+E132+E134+E136+E138+E140+E142+E144+E146+E148+E150+E152+E154+E156+E158+E160+E162+E164+E166+E168+E170+E172+E174+E176+E178+E40+E106+E108</f>
        <v>3233</v>
      </c>
      <c r="F6" s="387">
        <f t="shared" si="0"/>
        <v>3626</v>
      </c>
      <c r="G6" s="387">
        <f t="shared" si="0"/>
        <v>4253</v>
      </c>
      <c r="H6" s="387">
        <f t="shared" si="0"/>
        <v>5182</v>
      </c>
      <c r="I6" s="387">
        <f t="shared" si="0"/>
        <v>6578</v>
      </c>
      <c r="J6" s="387">
        <f t="shared" si="0"/>
        <v>6785</v>
      </c>
      <c r="K6" s="387">
        <f t="shared" si="0"/>
        <v>5816</v>
      </c>
      <c r="L6" s="387">
        <f t="shared" si="0"/>
        <v>5758</v>
      </c>
      <c r="M6" s="387">
        <f t="shared" si="0"/>
        <v>6439</v>
      </c>
      <c r="N6" s="387">
        <f t="shared" si="0"/>
        <v>9540</v>
      </c>
      <c r="O6" s="387">
        <f t="shared" si="0"/>
        <v>11015</v>
      </c>
      <c r="P6" s="387">
        <f t="shared" si="0"/>
        <v>8645</v>
      </c>
      <c r="Q6" s="387">
        <f t="shared" si="0"/>
        <v>6221</v>
      </c>
      <c r="R6" s="387">
        <f t="shared" si="0"/>
        <v>6058</v>
      </c>
      <c r="S6" s="387">
        <f t="shared" si="0"/>
        <v>9111</v>
      </c>
      <c r="T6" s="387">
        <f t="shared" si="0"/>
        <v>7738</v>
      </c>
      <c r="U6" s="387">
        <f t="shared" si="0"/>
        <v>6864</v>
      </c>
      <c r="V6" s="387">
        <f t="shared" si="0"/>
        <v>3716</v>
      </c>
      <c r="W6" s="387">
        <f t="shared" si="0"/>
        <v>1283</v>
      </c>
      <c r="X6" s="387">
        <f t="shared" si="0"/>
        <v>255</v>
      </c>
      <c r="Y6" s="387">
        <f t="shared" si="0"/>
        <v>42</v>
      </c>
      <c r="Z6" s="388" t="s">
        <v>609</v>
      </c>
      <c r="AA6" s="381"/>
    </row>
    <row r="7" spans="1:27" s="397" customFormat="1" ht="15.75" customHeight="1">
      <c r="A7" s="389"/>
      <c r="B7" s="390"/>
      <c r="C7" s="391"/>
      <c r="D7" s="392">
        <f t="shared" ref="D7:Y7" si="1">+D9+D11+D13+D15+D17+D19+D21+D23+D25+D27+D29+D31+D33+D35+D37+D39+D41+D43+D45+D47+D49+D51+D53+D55+D57+D59+D61+D63+D65+D67+D69+D71+D73+D75+D77+D79+D81+D83+D85+D87+D89+D91+D93+D95+D97+D99+D101+D103+D105+D107+D109+D111+D113+D115+D117+D119+D121+D123+D125+D127+D129+D131+D133+D135+D137+D139+D141+D143+D145+D147+D149+D151+D153+D155+D157+D159+D161+D163+D165+D167+D169+D171+D173+D175+D177+D179</f>
        <v>3450</v>
      </c>
      <c r="E7" s="392">
        <f t="shared" si="1"/>
        <v>98</v>
      </c>
      <c r="F7" s="392">
        <f t="shared" si="1"/>
        <v>91</v>
      </c>
      <c r="G7" s="392">
        <f t="shared" si="1"/>
        <v>71</v>
      </c>
      <c r="H7" s="392">
        <f t="shared" si="1"/>
        <v>121</v>
      </c>
      <c r="I7" s="392">
        <f t="shared" si="1"/>
        <v>401</v>
      </c>
      <c r="J7" s="392">
        <f t="shared" si="1"/>
        <v>513</v>
      </c>
      <c r="K7" s="392">
        <f t="shared" si="1"/>
        <v>369</v>
      </c>
      <c r="L7" s="392">
        <f t="shared" si="1"/>
        <v>251</v>
      </c>
      <c r="M7" s="392">
        <f t="shared" si="1"/>
        <v>284</v>
      </c>
      <c r="N7" s="392">
        <f t="shared" si="1"/>
        <v>237</v>
      </c>
      <c r="O7" s="392">
        <f t="shared" si="1"/>
        <v>244</v>
      </c>
      <c r="P7" s="392">
        <f t="shared" si="1"/>
        <v>171</v>
      </c>
      <c r="Q7" s="392">
        <f t="shared" si="1"/>
        <v>145</v>
      </c>
      <c r="R7" s="392">
        <f t="shared" si="1"/>
        <v>135</v>
      </c>
      <c r="S7" s="392">
        <f t="shared" si="1"/>
        <v>122</v>
      </c>
      <c r="T7" s="392">
        <f t="shared" si="1"/>
        <v>97</v>
      </c>
      <c r="U7" s="392">
        <f t="shared" si="1"/>
        <v>56</v>
      </c>
      <c r="V7" s="392">
        <f t="shared" si="1"/>
        <v>33</v>
      </c>
      <c r="W7" s="393">
        <f t="shared" si="1"/>
        <v>8</v>
      </c>
      <c r="X7" s="393">
        <f t="shared" si="1"/>
        <v>3</v>
      </c>
      <c r="Y7" s="394">
        <f t="shared" si="1"/>
        <v>0</v>
      </c>
      <c r="Z7" s="395"/>
      <c r="AA7" s="396"/>
    </row>
    <row r="8" spans="1:27" ht="15.75" customHeight="1">
      <c r="B8" s="176" t="s">
        <v>610</v>
      </c>
      <c r="C8" s="398">
        <v>684</v>
      </c>
      <c r="D8" s="399">
        <v>1144</v>
      </c>
      <c r="E8" s="399">
        <v>39</v>
      </c>
      <c r="F8" s="399">
        <v>21</v>
      </c>
      <c r="G8" s="399">
        <v>12</v>
      </c>
      <c r="H8" s="399">
        <v>24</v>
      </c>
      <c r="I8" s="399">
        <v>66</v>
      </c>
      <c r="J8" s="399">
        <v>99</v>
      </c>
      <c r="K8" s="399">
        <v>67</v>
      </c>
      <c r="L8" s="399">
        <v>64</v>
      </c>
      <c r="M8" s="399">
        <v>43</v>
      </c>
      <c r="N8" s="399">
        <v>73</v>
      </c>
      <c r="O8" s="399">
        <v>96</v>
      </c>
      <c r="P8" s="399">
        <v>90</v>
      </c>
      <c r="Q8" s="399">
        <v>75</v>
      </c>
      <c r="R8" s="399">
        <v>51</v>
      </c>
      <c r="S8" s="399">
        <v>82</v>
      </c>
      <c r="T8" s="399">
        <v>81</v>
      </c>
      <c r="U8" s="399">
        <v>92</v>
      </c>
      <c r="V8" s="399">
        <v>49</v>
      </c>
      <c r="W8" s="399">
        <v>16</v>
      </c>
      <c r="X8" s="399">
        <v>4</v>
      </c>
      <c r="Y8" s="399">
        <v>0</v>
      </c>
      <c r="Z8" s="400" t="s">
        <v>611</v>
      </c>
      <c r="AA8" s="381"/>
    </row>
    <row r="9" spans="1:27" s="397" customFormat="1" ht="15.75" customHeight="1">
      <c r="B9" s="401"/>
      <c r="C9" s="398"/>
      <c r="D9" s="402">
        <f>SUM(E9:Y9)</f>
        <v>30</v>
      </c>
      <c r="E9" s="403">
        <v>0</v>
      </c>
      <c r="F9" s="403">
        <v>0</v>
      </c>
      <c r="G9" s="403">
        <v>0</v>
      </c>
      <c r="H9" s="403">
        <v>0</v>
      </c>
      <c r="I9" s="402">
        <v>7</v>
      </c>
      <c r="J9" s="402">
        <v>7</v>
      </c>
      <c r="K9" s="402">
        <v>4</v>
      </c>
      <c r="L9" s="402">
        <v>1</v>
      </c>
      <c r="M9" s="402">
        <v>3</v>
      </c>
      <c r="N9" s="402">
        <v>1</v>
      </c>
      <c r="O9" s="402">
        <v>2</v>
      </c>
      <c r="P9" s="402">
        <v>1</v>
      </c>
      <c r="Q9" s="402">
        <v>1</v>
      </c>
      <c r="R9" s="402">
        <v>1</v>
      </c>
      <c r="S9" s="402">
        <v>2</v>
      </c>
      <c r="T9" s="403">
        <v>0</v>
      </c>
      <c r="U9" s="403">
        <v>0</v>
      </c>
      <c r="V9" s="403">
        <v>0</v>
      </c>
      <c r="W9" s="403">
        <v>0</v>
      </c>
      <c r="X9" s="403">
        <v>0</v>
      </c>
      <c r="Y9" s="403">
        <v>0</v>
      </c>
      <c r="Z9" s="404"/>
      <c r="AA9" s="396"/>
    </row>
    <row r="10" spans="1:27" ht="15.75" customHeight="1">
      <c r="B10" s="176" t="s">
        <v>612</v>
      </c>
      <c r="C10" s="398">
        <v>372</v>
      </c>
      <c r="D10" s="399">
        <v>694</v>
      </c>
      <c r="E10" s="399">
        <v>20</v>
      </c>
      <c r="F10" s="399">
        <v>13</v>
      </c>
      <c r="G10" s="399">
        <v>33</v>
      </c>
      <c r="H10" s="399">
        <v>23</v>
      </c>
      <c r="I10" s="399">
        <v>32</v>
      </c>
      <c r="J10" s="399">
        <v>29</v>
      </c>
      <c r="K10" s="399">
        <v>33</v>
      </c>
      <c r="L10" s="399">
        <v>33</v>
      </c>
      <c r="M10" s="399">
        <v>33</v>
      </c>
      <c r="N10" s="399">
        <v>53</v>
      </c>
      <c r="O10" s="399">
        <v>65</v>
      </c>
      <c r="P10" s="399">
        <v>35</v>
      </c>
      <c r="Q10" s="399">
        <v>39</v>
      </c>
      <c r="R10" s="399">
        <v>37</v>
      </c>
      <c r="S10" s="399">
        <v>53</v>
      </c>
      <c r="T10" s="399">
        <v>55</v>
      </c>
      <c r="U10" s="399">
        <v>63</v>
      </c>
      <c r="V10" s="399">
        <v>32</v>
      </c>
      <c r="W10" s="399">
        <v>12</v>
      </c>
      <c r="X10" s="399">
        <v>0</v>
      </c>
      <c r="Y10" s="399">
        <v>1</v>
      </c>
      <c r="Z10" s="400" t="s">
        <v>612</v>
      </c>
      <c r="AA10" s="381"/>
    </row>
    <row r="11" spans="1:27" s="397" customFormat="1" ht="15.75" customHeight="1">
      <c r="B11" s="401"/>
      <c r="C11" s="398"/>
      <c r="D11" s="402">
        <f>SUM(E11:Y11)</f>
        <v>10</v>
      </c>
      <c r="E11" s="403">
        <v>0</v>
      </c>
      <c r="F11" s="403">
        <v>0</v>
      </c>
      <c r="G11" s="403">
        <v>0</v>
      </c>
      <c r="H11" s="402">
        <v>1</v>
      </c>
      <c r="I11" s="403">
        <v>0</v>
      </c>
      <c r="J11" s="402">
        <v>2</v>
      </c>
      <c r="K11" s="402">
        <v>2</v>
      </c>
      <c r="L11" s="402">
        <v>2</v>
      </c>
      <c r="M11" s="403">
        <v>0</v>
      </c>
      <c r="N11" s="402">
        <v>1</v>
      </c>
      <c r="O11" s="403">
        <v>0</v>
      </c>
      <c r="P11" s="403">
        <v>0</v>
      </c>
      <c r="Q11" s="403">
        <v>0</v>
      </c>
      <c r="R11" s="403">
        <v>0</v>
      </c>
      <c r="S11" s="403">
        <v>0</v>
      </c>
      <c r="T11" s="403">
        <v>0</v>
      </c>
      <c r="U11" s="402">
        <v>2</v>
      </c>
      <c r="V11" s="403">
        <v>0</v>
      </c>
      <c r="W11" s="403">
        <v>0</v>
      </c>
      <c r="X11" s="403">
        <v>0</v>
      </c>
      <c r="Y11" s="403">
        <v>0</v>
      </c>
      <c r="Z11" s="404"/>
      <c r="AA11" s="396"/>
    </row>
    <row r="12" spans="1:27" ht="15.75" customHeight="1">
      <c r="B12" s="176" t="s">
        <v>613</v>
      </c>
      <c r="C12" s="398">
        <v>2130</v>
      </c>
      <c r="D12" s="399">
        <v>3802</v>
      </c>
      <c r="E12" s="399">
        <v>109</v>
      </c>
      <c r="F12" s="399">
        <v>101</v>
      </c>
      <c r="G12" s="399">
        <v>158</v>
      </c>
      <c r="H12" s="399">
        <v>186</v>
      </c>
      <c r="I12" s="399">
        <v>191</v>
      </c>
      <c r="J12" s="399">
        <v>224</v>
      </c>
      <c r="K12" s="399">
        <v>188</v>
      </c>
      <c r="L12" s="399">
        <v>180</v>
      </c>
      <c r="M12" s="399">
        <v>230</v>
      </c>
      <c r="N12" s="399">
        <v>299</v>
      </c>
      <c r="O12" s="399">
        <v>335</v>
      </c>
      <c r="P12" s="399">
        <v>246</v>
      </c>
      <c r="Q12" s="399">
        <v>195</v>
      </c>
      <c r="R12" s="399">
        <v>216</v>
      </c>
      <c r="S12" s="399">
        <v>290</v>
      </c>
      <c r="T12" s="399">
        <v>260</v>
      </c>
      <c r="U12" s="399">
        <v>233</v>
      </c>
      <c r="V12" s="399">
        <v>128</v>
      </c>
      <c r="W12" s="399">
        <v>30</v>
      </c>
      <c r="X12" s="399">
        <v>3</v>
      </c>
      <c r="Y12" s="399">
        <v>0</v>
      </c>
      <c r="Z12" s="400" t="s">
        <v>613</v>
      </c>
      <c r="AA12" s="381"/>
    </row>
    <row r="13" spans="1:27" s="397" customFormat="1" ht="15.75" customHeight="1">
      <c r="B13" s="401"/>
      <c r="C13" s="398"/>
      <c r="D13" s="402">
        <f>SUM(E13:Y13)</f>
        <v>66</v>
      </c>
      <c r="E13" s="402">
        <v>1</v>
      </c>
      <c r="F13" s="403">
        <v>0</v>
      </c>
      <c r="G13" s="402">
        <v>1</v>
      </c>
      <c r="H13" s="402">
        <v>1</v>
      </c>
      <c r="I13" s="402">
        <v>6</v>
      </c>
      <c r="J13" s="402">
        <v>6</v>
      </c>
      <c r="K13" s="402">
        <v>10</v>
      </c>
      <c r="L13" s="402">
        <v>3</v>
      </c>
      <c r="M13" s="402">
        <v>8</v>
      </c>
      <c r="N13" s="402">
        <v>8</v>
      </c>
      <c r="O13" s="402">
        <v>2</v>
      </c>
      <c r="P13" s="402">
        <v>3</v>
      </c>
      <c r="Q13" s="402">
        <v>4</v>
      </c>
      <c r="R13" s="402">
        <v>4</v>
      </c>
      <c r="S13" s="402">
        <v>3</v>
      </c>
      <c r="T13" s="402">
        <v>3</v>
      </c>
      <c r="U13" s="402">
        <v>1</v>
      </c>
      <c r="V13" s="402">
        <v>2</v>
      </c>
      <c r="W13" s="403">
        <v>0</v>
      </c>
      <c r="X13" s="403">
        <v>0</v>
      </c>
      <c r="Y13" s="403">
        <v>0</v>
      </c>
      <c r="Z13" s="404"/>
      <c r="AA13" s="396"/>
    </row>
    <row r="14" spans="1:27" ht="15.75" customHeight="1">
      <c r="B14" s="176" t="s">
        <v>614</v>
      </c>
      <c r="C14" s="398">
        <v>502</v>
      </c>
      <c r="D14" s="399">
        <v>1061</v>
      </c>
      <c r="E14" s="399">
        <v>35</v>
      </c>
      <c r="F14" s="399">
        <v>33</v>
      </c>
      <c r="G14" s="399">
        <v>31</v>
      </c>
      <c r="H14" s="399">
        <v>59</v>
      </c>
      <c r="I14" s="399">
        <v>96</v>
      </c>
      <c r="J14" s="399">
        <v>82</v>
      </c>
      <c r="K14" s="399">
        <v>47</v>
      </c>
      <c r="L14" s="399">
        <v>62</v>
      </c>
      <c r="M14" s="399">
        <v>52</v>
      </c>
      <c r="N14" s="399">
        <v>88</v>
      </c>
      <c r="O14" s="399">
        <v>107</v>
      </c>
      <c r="P14" s="399">
        <v>110</v>
      </c>
      <c r="Q14" s="399">
        <v>68</v>
      </c>
      <c r="R14" s="399">
        <v>42</v>
      </c>
      <c r="S14" s="399">
        <v>46</v>
      </c>
      <c r="T14" s="399">
        <v>41</v>
      </c>
      <c r="U14" s="399">
        <v>24</v>
      </c>
      <c r="V14" s="399">
        <v>21</v>
      </c>
      <c r="W14" s="399">
        <v>12</v>
      </c>
      <c r="X14" s="399">
        <v>4</v>
      </c>
      <c r="Y14" s="399">
        <v>1</v>
      </c>
      <c r="Z14" s="400" t="s">
        <v>614</v>
      </c>
      <c r="AA14" s="381"/>
    </row>
    <row r="15" spans="1:27" s="397" customFormat="1" ht="15.75" customHeight="1">
      <c r="A15" s="405"/>
      <c r="B15" s="406"/>
      <c r="C15" s="407"/>
      <c r="D15" s="408">
        <f>SUM(E15:Y15)</f>
        <v>18</v>
      </c>
      <c r="E15" s="409">
        <v>0</v>
      </c>
      <c r="F15" s="408">
        <v>2</v>
      </c>
      <c r="G15" s="409">
        <v>0</v>
      </c>
      <c r="H15" s="409">
        <v>0</v>
      </c>
      <c r="I15" s="408">
        <v>2</v>
      </c>
      <c r="J15" s="408">
        <v>6</v>
      </c>
      <c r="K15" s="409">
        <v>0</v>
      </c>
      <c r="L15" s="408">
        <v>2</v>
      </c>
      <c r="M15" s="409">
        <v>0</v>
      </c>
      <c r="N15" s="409">
        <v>0</v>
      </c>
      <c r="O15" s="408">
        <v>1</v>
      </c>
      <c r="P15" s="408">
        <v>4</v>
      </c>
      <c r="Q15" s="409">
        <v>0</v>
      </c>
      <c r="R15" s="409">
        <v>0</v>
      </c>
      <c r="S15" s="409">
        <v>0</v>
      </c>
      <c r="T15" s="408">
        <v>1</v>
      </c>
      <c r="U15" s="409">
        <v>0</v>
      </c>
      <c r="V15" s="409">
        <v>0</v>
      </c>
      <c r="W15" s="409">
        <v>0</v>
      </c>
      <c r="X15" s="409">
        <v>0</v>
      </c>
      <c r="Y15" s="409">
        <v>0</v>
      </c>
      <c r="Z15" s="410"/>
      <c r="AA15" s="396"/>
    </row>
    <row r="16" spans="1:27" ht="15.75" customHeight="1">
      <c r="B16" s="176" t="s">
        <v>615</v>
      </c>
      <c r="C16" s="398">
        <v>18</v>
      </c>
      <c r="D16" s="399">
        <v>36</v>
      </c>
      <c r="E16" s="399">
        <v>2</v>
      </c>
      <c r="F16" s="411">
        <v>2</v>
      </c>
      <c r="G16" s="411">
        <v>3</v>
      </c>
      <c r="H16" s="411">
        <v>0</v>
      </c>
      <c r="I16" s="412">
        <v>1</v>
      </c>
      <c r="J16" s="411">
        <v>0</v>
      </c>
      <c r="K16" s="399">
        <v>2</v>
      </c>
      <c r="L16" s="399">
        <v>2</v>
      </c>
      <c r="M16" s="399">
        <v>3</v>
      </c>
      <c r="N16" s="399">
        <v>3</v>
      </c>
      <c r="O16" s="411">
        <v>0</v>
      </c>
      <c r="P16" s="412">
        <v>0</v>
      </c>
      <c r="Q16" s="399">
        <v>2</v>
      </c>
      <c r="R16" s="399">
        <v>2</v>
      </c>
      <c r="S16" s="399">
        <v>8</v>
      </c>
      <c r="T16" s="399">
        <v>4</v>
      </c>
      <c r="U16" s="399">
        <v>1</v>
      </c>
      <c r="V16" s="399">
        <v>0</v>
      </c>
      <c r="W16" s="399">
        <v>0</v>
      </c>
      <c r="X16" s="399">
        <v>1</v>
      </c>
      <c r="Y16" s="399">
        <v>0</v>
      </c>
      <c r="Z16" s="400" t="s">
        <v>615</v>
      </c>
      <c r="AA16" s="381"/>
    </row>
    <row r="17" spans="1:27" s="397" customFormat="1" ht="15.75" customHeight="1">
      <c r="B17" s="401"/>
      <c r="C17" s="398"/>
      <c r="D17" s="403">
        <f>SUM(E17:Y17)</f>
        <v>0</v>
      </c>
      <c r="E17" s="403">
        <v>0</v>
      </c>
      <c r="F17" s="403">
        <v>0</v>
      </c>
      <c r="G17" s="403">
        <v>0</v>
      </c>
      <c r="H17" s="403">
        <v>0</v>
      </c>
      <c r="I17" s="403">
        <v>0</v>
      </c>
      <c r="J17" s="403">
        <v>0</v>
      </c>
      <c r="K17" s="403">
        <v>0</v>
      </c>
      <c r="L17" s="403">
        <v>0</v>
      </c>
      <c r="M17" s="403">
        <v>0</v>
      </c>
      <c r="N17" s="403">
        <v>0</v>
      </c>
      <c r="O17" s="403">
        <v>0</v>
      </c>
      <c r="P17" s="403">
        <v>0</v>
      </c>
      <c r="Q17" s="403">
        <v>0</v>
      </c>
      <c r="R17" s="403">
        <v>0</v>
      </c>
      <c r="S17" s="403">
        <v>0</v>
      </c>
      <c r="T17" s="403">
        <v>0</v>
      </c>
      <c r="U17" s="403">
        <v>0</v>
      </c>
      <c r="V17" s="403">
        <v>0</v>
      </c>
      <c r="W17" s="403">
        <v>0</v>
      </c>
      <c r="X17" s="403">
        <v>0</v>
      </c>
      <c r="Y17" s="413">
        <v>0</v>
      </c>
      <c r="Z17" s="404"/>
      <c r="AA17" s="396"/>
    </row>
    <row r="18" spans="1:27" ht="15.75" customHeight="1">
      <c r="B18" s="176" t="s">
        <v>616</v>
      </c>
      <c r="C18" s="398">
        <v>637</v>
      </c>
      <c r="D18" s="399">
        <v>1340</v>
      </c>
      <c r="E18" s="399">
        <v>45</v>
      </c>
      <c r="F18" s="399">
        <v>51</v>
      </c>
      <c r="G18" s="399">
        <v>61</v>
      </c>
      <c r="H18" s="399">
        <v>65</v>
      </c>
      <c r="I18" s="399">
        <v>104</v>
      </c>
      <c r="J18" s="399">
        <v>84</v>
      </c>
      <c r="K18" s="399">
        <v>79</v>
      </c>
      <c r="L18" s="399">
        <v>56</v>
      </c>
      <c r="M18" s="399">
        <v>95</v>
      </c>
      <c r="N18" s="399">
        <v>122</v>
      </c>
      <c r="O18" s="399">
        <v>117</v>
      </c>
      <c r="P18" s="399">
        <v>94</v>
      </c>
      <c r="Q18" s="399">
        <v>61</v>
      </c>
      <c r="R18" s="399">
        <v>57</v>
      </c>
      <c r="S18" s="399">
        <v>72</v>
      </c>
      <c r="T18" s="399">
        <v>73</v>
      </c>
      <c r="U18" s="399">
        <v>53</v>
      </c>
      <c r="V18" s="399">
        <v>36</v>
      </c>
      <c r="W18" s="399">
        <v>13</v>
      </c>
      <c r="X18" s="399">
        <v>2</v>
      </c>
      <c r="Y18" s="399">
        <v>0</v>
      </c>
      <c r="Z18" s="400" t="s">
        <v>616</v>
      </c>
      <c r="AA18" s="381"/>
    </row>
    <row r="19" spans="1:27" s="397" customFormat="1" ht="15.75" customHeight="1">
      <c r="B19" s="401"/>
      <c r="C19" s="398"/>
      <c r="D19" s="402">
        <f>SUM(E19:Y19)</f>
        <v>40</v>
      </c>
      <c r="E19" s="402">
        <v>1</v>
      </c>
      <c r="F19" s="403">
        <v>0</v>
      </c>
      <c r="G19" s="403">
        <v>0</v>
      </c>
      <c r="H19" s="403">
        <v>0</v>
      </c>
      <c r="I19" s="402">
        <v>7</v>
      </c>
      <c r="J19" s="402">
        <v>7</v>
      </c>
      <c r="K19" s="402">
        <v>12</v>
      </c>
      <c r="L19" s="402">
        <v>2</v>
      </c>
      <c r="M19" s="403">
        <v>0</v>
      </c>
      <c r="N19" s="402">
        <v>2</v>
      </c>
      <c r="O19" s="402">
        <v>2</v>
      </c>
      <c r="P19" s="403">
        <v>0</v>
      </c>
      <c r="Q19" s="402">
        <v>2</v>
      </c>
      <c r="R19" s="402">
        <v>1</v>
      </c>
      <c r="S19" s="402">
        <v>1</v>
      </c>
      <c r="T19" s="402">
        <v>1</v>
      </c>
      <c r="U19" s="402">
        <v>1</v>
      </c>
      <c r="V19" s="402">
        <v>1</v>
      </c>
      <c r="W19" s="403">
        <v>0</v>
      </c>
      <c r="X19" s="403">
        <v>0</v>
      </c>
      <c r="Y19" s="403">
        <v>0</v>
      </c>
      <c r="Z19" s="404"/>
      <c r="AA19" s="396"/>
    </row>
    <row r="20" spans="1:27" ht="15.75" customHeight="1">
      <c r="B20" s="176" t="s">
        <v>617</v>
      </c>
      <c r="C20" s="398">
        <v>1661</v>
      </c>
      <c r="D20" s="399">
        <v>3536</v>
      </c>
      <c r="E20" s="399">
        <v>87</v>
      </c>
      <c r="F20" s="399">
        <v>123</v>
      </c>
      <c r="G20" s="399">
        <v>144</v>
      </c>
      <c r="H20" s="399">
        <v>211</v>
      </c>
      <c r="I20" s="399">
        <v>223</v>
      </c>
      <c r="J20" s="399">
        <v>194</v>
      </c>
      <c r="K20" s="399">
        <v>132</v>
      </c>
      <c r="L20" s="399">
        <v>142</v>
      </c>
      <c r="M20" s="399">
        <v>171</v>
      </c>
      <c r="N20" s="399">
        <v>309</v>
      </c>
      <c r="O20" s="399">
        <v>345</v>
      </c>
      <c r="P20" s="399">
        <v>273</v>
      </c>
      <c r="Q20" s="399">
        <v>195</v>
      </c>
      <c r="R20" s="399">
        <v>204</v>
      </c>
      <c r="S20" s="399">
        <v>275</v>
      </c>
      <c r="T20" s="399">
        <v>231</v>
      </c>
      <c r="U20" s="399">
        <v>175</v>
      </c>
      <c r="V20" s="399">
        <v>74</v>
      </c>
      <c r="W20" s="399">
        <v>22</v>
      </c>
      <c r="X20" s="399">
        <v>6</v>
      </c>
      <c r="Y20" s="399">
        <v>0</v>
      </c>
      <c r="Z20" s="400" t="s">
        <v>617</v>
      </c>
      <c r="AA20" s="381"/>
    </row>
    <row r="21" spans="1:27" s="397" customFormat="1" ht="15.75" customHeight="1">
      <c r="B21" s="401"/>
      <c r="C21" s="398"/>
      <c r="D21" s="402">
        <f>SUM(E21:Y21)</f>
        <v>154</v>
      </c>
      <c r="E21" s="402">
        <v>10</v>
      </c>
      <c r="F21" s="402">
        <v>13</v>
      </c>
      <c r="G21" s="402">
        <v>4</v>
      </c>
      <c r="H21" s="402">
        <v>8</v>
      </c>
      <c r="I21" s="402">
        <v>13</v>
      </c>
      <c r="J21" s="402">
        <v>10</v>
      </c>
      <c r="K21" s="402">
        <v>24</v>
      </c>
      <c r="L21" s="402">
        <v>6</v>
      </c>
      <c r="M21" s="402">
        <v>15</v>
      </c>
      <c r="N21" s="402">
        <v>15</v>
      </c>
      <c r="O21" s="402">
        <v>12</v>
      </c>
      <c r="P21" s="402">
        <v>9</v>
      </c>
      <c r="Q21" s="402">
        <v>4</v>
      </c>
      <c r="R21" s="402">
        <v>2</v>
      </c>
      <c r="S21" s="402">
        <v>5</v>
      </c>
      <c r="T21" s="402">
        <v>3</v>
      </c>
      <c r="U21" s="402">
        <v>1</v>
      </c>
      <c r="V21" s="403">
        <v>0</v>
      </c>
      <c r="W21" s="403">
        <v>0</v>
      </c>
      <c r="X21" s="403">
        <v>0</v>
      </c>
      <c r="Y21" s="403">
        <v>0</v>
      </c>
      <c r="Z21" s="404"/>
      <c r="AA21" s="396"/>
    </row>
    <row r="22" spans="1:27" ht="15.75" customHeight="1">
      <c r="B22" s="176" t="s">
        <v>618</v>
      </c>
      <c r="C22" s="398">
        <v>1557</v>
      </c>
      <c r="D22" s="399">
        <v>2985</v>
      </c>
      <c r="E22" s="399">
        <v>68</v>
      </c>
      <c r="F22" s="399">
        <v>96</v>
      </c>
      <c r="G22" s="399">
        <v>118</v>
      </c>
      <c r="H22" s="399">
        <v>124</v>
      </c>
      <c r="I22" s="399">
        <v>178</v>
      </c>
      <c r="J22" s="399">
        <v>158</v>
      </c>
      <c r="K22" s="399">
        <v>137</v>
      </c>
      <c r="L22" s="399">
        <v>157</v>
      </c>
      <c r="M22" s="399">
        <v>155</v>
      </c>
      <c r="N22" s="399">
        <v>288</v>
      </c>
      <c r="O22" s="399">
        <v>304</v>
      </c>
      <c r="P22" s="399">
        <v>208</v>
      </c>
      <c r="Q22" s="399">
        <v>176</v>
      </c>
      <c r="R22" s="399">
        <v>197</v>
      </c>
      <c r="S22" s="399">
        <v>261</v>
      </c>
      <c r="T22" s="399">
        <v>154</v>
      </c>
      <c r="U22" s="399">
        <v>121</v>
      </c>
      <c r="V22" s="399">
        <v>64</v>
      </c>
      <c r="W22" s="399">
        <v>19</v>
      </c>
      <c r="X22" s="399">
        <v>1</v>
      </c>
      <c r="Y22" s="399">
        <v>1</v>
      </c>
      <c r="Z22" s="400" t="s">
        <v>618</v>
      </c>
      <c r="AA22" s="381"/>
    </row>
    <row r="23" spans="1:27" s="397" customFormat="1" ht="15.75" customHeight="1">
      <c r="B23" s="401"/>
      <c r="C23" s="398"/>
      <c r="D23" s="402">
        <f>SUM(E23:Y23)</f>
        <v>55</v>
      </c>
      <c r="E23" s="402">
        <v>1</v>
      </c>
      <c r="F23" s="403">
        <v>0</v>
      </c>
      <c r="G23" s="403">
        <v>0</v>
      </c>
      <c r="H23" s="402">
        <v>1</v>
      </c>
      <c r="I23" s="402">
        <v>12</v>
      </c>
      <c r="J23" s="402">
        <v>16</v>
      </c>
      <c r="K23" s="402">
        <v>9</v>
      </c>
      <c r="L23" s="403">
        <v>0</v>
      </c>
      <c r="M23" s="402">
        <v>1</v>
      </c>
      <c r="N23" s="402">
        <v>3</v>
      </c>
      <c r="O23" s="402">
        <v>7</v>
      </c>
      <c r="P23" s="402">
        <v>2</v>
      </c>
      <c r="Q23" s="402">
        <v>1</v>
      </c>
      <c r="R23" s="403">
        <v>0</v>
      </c>
      <c r="S23" s="403">
        <v>0</v>
      </c>
      <c r="T23" s="402">
        <v>1</v>
      </c>
      <c r="U23" s="403">
        <v>0</v>
      </c>
      <c r="V23" s="402">
        <v>1</v>
      </c>
      <c r="W23" s="403">
        <v>0</v>
      </c>
      <c r="X23" s="403">
        <v>0</v>
      </c>
      <c r="Y23" s="403">
        <v>0</v>
      </c>
      <c r="Z23" s="404"/>
      <c r="AA23" s="396"/>
    </row>
    <row r="24" spans="1:27" ht="15.75" customHeight="1">
      <c r="B24" s="176" t="s">
        <v>619</v>
      </c>
      <c r="C24" s="398">
        <v>1106</v>
      </c>
      <c r="D24" s="399">
        <v>2087</v>
      </c>
      <c r="E24" s="399">
        <v>63</v>
      </c>
      <c r="F24" s="399">
        <v>50</v>
      </c>
      <c r="G24" s="399">
        <v>48</v>
      </c>
      <c r="H24" s="399">
        <v>86</v>
      </c>
      <c r="I24" s="399">
        <v>110</v>
      </c>
      <c r="J24" s="399">
        <v>125</v>
      </c>
      <c r="K24" s="399">
        <v>108</v>
      </c>
      <c r="L24" s="399">
        <v>82</v>
      </c>
      <c r="M24" s="399">
        <v>79</v>
      </c>
      <c r="N24" s="399">
        <v>165</v>
      </c>
      <c r="O24" s="399">
        <v>194</v>
      </c>
      <c r="P24" s="399">
        <v>171</v>
      </c>
      <c r="Q24" s="399">
        <v>121</v>
      </c>
      <c r="R24" s="399">
        <v>122</v>
      </c>
      <c r="S24" s="399">
        <v>170</v>
      </c>
      <c r="T24" s="399">
        <v>156</v>
      </c>
      <c r="U24" s="399">
        <v>147</v>
      </c>
      <c r="V24" s="399">
        <v>61</v>
      </c>
      <c r="W24" s="399">
        <v>25</v>
      </c>
      <c r="X24" s="399">
        <v>2</v>
      </c>
      <c r="Y24" s="399">
        <v>2</v>
      </c>
      <c r="Z24" s="400" t="s">
        <v>619</v>
      </c>
      <c r="AA24" s="381"/>
    </row>
    <row r="25" spans="1:27" s="397" customFormat="1" ht="15.75" customHeight="1">
      <c r="A25" s="405"/>
      <c r="B25" s="406"/>
      <c r="C25" s="407"/>
      <c r="D25" s="402">
        <f>SUM(E25:Y25)</f>
        <v>38</v>
      </c>
      <c r="E25" s="409">
        <v>0</v>
      </c>
      <c r="F25" s="408">
        <v>2</v>
      </c>
      <c r="G25" s="409">
        <v>0</v>
      </c>
      <c r="H25" s="408">
        <v>3</v>
      </c>
      <c r="I25" s="408">
        <v>4</v>
      </c>
      <c r="J25" s="408">
        <v>4</v>
      </c>
      <c r="K25" s="408">
        <v>1</v>
      </c>
      <c r="L25" s="408">
        <v>6</v>
      </c>
      <c r="M25" s="408">
        <v>2</v>
      </c>
      <c r="N25" s="408">
        <v>1</v>
      </c>
      <c r="O25" s="408">
        <v>2</v>
      </c>
      <c r="P25" s="408">
        <v>1</v>
      </c>
      <c r="Q25" s="408">
        <v>2</v>
      </c>
      <c r="R25" s="408">
        <v>3</v>
      </c>
      <c r="S25" s="408">
        <v>3</v>
      </c>
      <c r="T25" s="408">
        <v>1</v>
      </c>
      <c r="U25" s="409">
        <v>0</v>
      </c>
      <c r="V25" s="408">
        <v>3</v>
      </c>
      <c r="W25" s="409">
        <v>0</v>
      </c>
      <c r="X25" s="409">
        <v>0</v>
      </c>
      <c r="Y25" s="409">
        <v>0</v>
      </c>
      <c r="Z25" s="410"/>
      <c r="AA25" s="396"/>
    </row>
    <row r="26" spans="1:27" ht="15.75" customHeight="1">
      <c r="B26" s="176" t="s">
        <v>620</v>
      </c>
      <c r="C26" s="398">
        <v>801</v>
      </c>
      <c r="D26" s="414">
        <v>1368</v>
      </c>
      <c r="E26" s="399">
        <v>32</v>
      </c>
      <c r="F26" s="399">
        <v>44</v>
      </c>
      <c r="G26" s="399">
        <v>41</v>
      </c>
      <c r="H26" s="399">
        <v>50</v>
      </c>
      <c r="I26" s="399">
        <v>65</v>
      </c>
      <c r="J26" s="399">
        <v>78</v>
      </c>
      <c r="K26" s="399">
        <v>74</v>
      </c>
      <c r="L26" s="399">
        <v>64</v>
      </c>
      <c r="M26" s="399">
        <v>81</v>
      </c>
      <c r="N26" s="399">
        <v>105</v>
      </c>
      <c r="O26" s="399">
        <v>122</v>
      </c>
      <c r="P26" s="399">
        <v>92</v>
      </c>
      <c r="Q26" s="399">
        <v>60</v>
      </c>
      <c r="R26" s="399">
        <v>72</v>
      </c>
      <c r="S26" s="399">
        <v>119</v>
      </c>
      <c r="T26" s="399">
        <v>87</v>
      </c>
      <c r="U26" s="399">
        <v>104</v>
      </c>
      <c r="V26" s="399">
        <v>58</v>
      </c>
      <c r="W26" s="399">
        <v>16</v>
      </c>
      <c r="X26" s="399">
        <v>4</v>
      </c>
      <c r="Y26" s="399">
        <v>0</v>
      </c>
      <c r="Z26" s="400" t="s">
        <v>620</v>
      </c>
      <c r="AA26" s="381"/>
    </row>
    <row r="27" spans="1:27" s="397" customFormat="1" ht="15.75" customHeight="1">
      <c r="B27" s="401"/>
      <c r="C27" s="398"/>
      <c r="D27" s="402">
        <f>SUM(E27:Y27)</f>
        <v>31</v>
      </c>
      <c r="E27" s="402">
        <v>1</v>
      </c>
      <c r="F27" s="403">
        <v>0</v>
      </c>
      <c r="G27" s="403">
        <v>0</v>
      </c>
      <c r="H27" s="402">
        <v>1</v>
      </c>
      <c r="I27" s="402">
        <v>4</v>
      </c>
      <c r="J27" s="402">
        <v>2</v>
      </c>
      <c r="K27" s="402">
        <v>2</v>
      </c>
      <c r="L27" s="402">
        <v>2</v>
      </c>
      <c r="M27" s="402">
        <v>2</v>
      </c>
      <c r="N27" s="402">
        <v>2</v>
      </c>
      <c r="O27" s="402">
        <v>3</v>
      </c>
      <c r="P27" s="402">
        <v>2</v>
      </c>
      <c r="Q27" s="402">
        <v>2</v>
      </c>
      <c r="R27" s="402">
        <v>4</v>
      </c>
      <c r="S27" s="403">
        <v>0</v>
      </c>
      <c r="T27" s="402">
        <v>2</v>
      </c>
      <c r="U27" s="402">
        <v>1</v>
      </c>
      <c r="V27" s="403">
        <v>0</v>
      </c>
      <c r="W27" s="402">
        <v>1</v>
      </c>
      <c r="X27" s="403">
        <v>0</v>
      </c>
      <c r="Y27" s="403">
        <v>0</v>
      </c>
      <c r="Z27" s="404"/>
      <c r="AA27" s="396"/>
    </row>
    <row r="28" spans="1:27" ht="15.75" customHeight="1">
      <c r="B28" s="176" t="s">
        <v>621</v>
      </c>
      <c r="C28" s="398">
        <v>564</v>
      </c>
      <c r="D28" s="399">
        <v>1259</v>
      </c>
      <c r="E28" s="399">
        <v>37</v>
      </c>
      <c r="F28" s="399">
        <v>61</v>
      </c>
      <c r="G28" s="399">
        <v>70</v>
      </c>
      <c r="H28" s="399">
        <v>72</v>
      </c>
      <c r="I28" s="399">
        <v>75</v>
      </c>
      <c r="J28" s="399">
        <v>64</v>
      </c>
      <c r="K28" s="399">
        <v>79</v>
      </c>
      <c r="L28" s="399">
        <v>50</v>
      </c>
      <c r="M28" s="399">
        <v>61</v>
      </c>
      <c r="N28" s="399">
        <v>122</v>
      </c>
      <c r="O28" s="399">
        <v>109</v>
      </c>
      <c r="P28" s="399">
        <v>79</v>
      </c>
      <c r="Q28" s="399">
        <v>65</v>
      </c>
      <c r="R28" s="399">
        <v>48</v>
      </c>
      <c r="S28" s="399">
        <v>62</v>
      </c>
      <c r="T28" s="399">
        <v>85</v>
      </c>
      <c r="U28" s="399">
        <v>68</v>
      </c>
      <c r="V28" s="399">
        <v>37</v>
      </c>
      <c r="W28" s="399">
        <v>12</v>
      </c>
      <c r="X28" s="399">
        <v>3</v>
      </c>
      <c r="Y28" s="399">
        <v>0</v>
      </c>
      <c r="Z28" s="400" t="s">
        <v>621</v>
      </c>
      <c r="AA28" s="381"/>
    </row>
    <row r="29" spans="1:27" s="397" customFormat="1" ht="15.75" customHeight="1">
      <c r="B29" s="401"/>
      <c r="C29" s="398"/>
      <c r="D29" s="402">
        <f>SUM(E29:Y29)</f>
        <v>33</v>
      </c>
      <c r="E29" s="403">
        <v>0</v>
      </c>
      <c r="F29" s="402">
        <v>1</v>
      </c>
      <c r="G29" s="402">
        <v>1</v>
      </c>
      <c r="H29" s="402">
        <v>1</v>
      </c>
      <c r="I29" s="402">
        <v>9</v>
      </c>
      <c r="J29" s="402">
        <v>4</v>
      </c>
      <c r="K29" s="402">
        <v>2</v>
      </c>
      <c r="L29" s="403">
        <v>0</v>
      </c>
      <c r="M29" s="402">
        <v>1</v>
      </c>
      <c r="N29" s="402">
        <v>5</v>
      </c>
      <c r="O29" s="402">
        <v>3</v>
      </c>
      <c r="P29" s="402">
        <v>3</v>
      </c>
      <c r="Q29" s="402">
        <v>2</v>
      </c>
      <c r="R29" s="402">
        <v>1</v>
      </c>
      <c r="S29" s="403">
        <v>0</v>
      </c>
      <c r="T29" s="403">
        <v>0</v>
      </c>
      <c r="U29" s="403">
        <v>0</v>
      </c>
      <c r="V29" s="403">
        <v>0</v>
      </c>
      <c r="W29" s="403">
        <v>0</v>
      </c>
      <c r="X29" s="403">
        <v>0</v>
      </c>
      <c r="Y29" s="403">
        <v>0</v>
      </c>
      <c r="Z29" s="404"/>
      <c r="AA29" s="396"/>
    </row>
    <row r="30" spans="1:27" ht="15.75" customHeight="1">
      <c r="B30" s="176" t="s">
        <v>622</v>
      </c>
      <c r="C30" s="415">
        <v>557</v>
      </c>
      <c r="D30" s="411">
        <v>899</v>
      </c>
      <c r="E30" s="411">
        <v>20</v>
      </c>
      <c r="F30" s="411">
        <v>26</v>
      </c>
      <c r="G30" s="411">
        <v>24</v>
      </c>
      <c r="H30" s="411">
        <v>26</v>
      </c>
      <c r="I30" s="411">
        <v>45</v>
      </c>
      <c r="J30" s="411">
        <v>53</v>
      </c>
      <c r="K30" s="411">
        <v>52</v>
      </c>
      <c r="L30" s="411">
        <v>45</v>
      </c>
      <c r="M30" s="411">
        <v>48</v>
      </c>
      <c r="N30" s="411">
        <v>73</v>
      </c>
      <c r="O30" s="411">
        <v>73</v>
      </c>
      <c r="P30" s="411">
        <v>72</v>
      </c>
      <c r="Q30" s="411">
        <v>42</v>
      </c>
      <c r="R30" s="411">
        <v>44</v>
      </c>
      <c r="S30" s="411">
        <v>56</v>
      </c>
      <c r="T30" s="411">
        <v>63</v>
      </c>
      <c r="U30" s="411">
        <v>75</v>
      </c>
      <c r="V30" s="411">
        <v>40</v>
      </c>
      <c r="W30" s="411">
        <v>16</v>
      </c>
      <c r="X30" s="411">
        <v>5</v>
      </c>
      <c r="Y30" s="411">
        <v>1</v>
      </c>
      <c r="Z30" s="400" t="s">
        <v>622</v>
      </c>
      <c r="AA30" s="381"/>
    </row>
    <row r="31" spans="1:27" s="397" customFormat="1" ht="15.75" customHeight="1">
      <c r="B31" s="401"/>
      <c r="C31" s="415"/>
      <c r="D31" s="402">
        <f>SUM(E31:Y31)</f>
        <v>14</v>
      </c>
      <c r="E31" s="416">
        <v>0</v>
      </c>
      <c r="F31" s="416">
        <v>0</v>
      </c>
      <c r="G31" s="416">
        <v>0</v>
      </c>
      <c r="H31" s="416">
        <v>0</v>
      </c>
      <c r="I31" s="417">
        <v>1</v>
      </c>
      <c r="J31" s="417">
        <v>4</v>
      </c>
      <c r="K31" s="416">
        <v>0</v>
      </c>
      <c r="L31" s="416">
        <v>0</v>
      </c>
      <c r="M31" s="417">
        <v>2</v>
      </c>
      <c r="N31" s="417">
        <v>2</v>
      </c>
      <c r="O31" s="417">
        <v>1</v>
      </c>
      <c r="P31" s="417">
        <v>3</v>
      </c>
      <c r="Q31" s="416">
        <v>0</v>
      </c>
      <c r="R31" s="417">
        <v>1</v>
      </c>
      <c r="S31" s="416">
        <v>0</v>
      </c>
      <c r="T31" s="416">
        <v>0</v>
      </c>
      <c r="U31" s="416">
        <v>0</v>
      </c>
      <c r="V31" s="416">
        <v>0</v>
      </c>
      <c r="W31" s="416">
        <v>0</v>
      </c>
      <c r="X31" s="416">
        <v>0</v>
      </c>
      <c r="Y31" s="416">
        <v>0</v>
      </c>
      <c r="Z31" s="404"/>
      <c r="AA31" s="396"/>
    </row>
    <row r="32" spans="1:27" ht="15.75" customHeight="1">
      <c r="B32" s="176" t="s">
        <v>623</v>
      </c>
      <c r="C32" s="398">
        <v>1991</v>
      </c>
      <c r="D32" s="399">
        <v>3810</v>
      </c>
      <c r="E32" s="399">
        <v>89</v>
      </c>
      <c r="F32" s="399">
        <v>129</v>
      </c>
      <c r="G32" s="399">
        <v>167</v>
      </c>
      <c r="H32" s="399">
        <v>165</v>
      </c>
      <c r="I32" s="399">
        <v>209</v>
      </c>
      <c r="J32" s="399">
        <v>217</v>
      </c>
      <c r="K32" s="399">
        <v>187</v>
      </c>
      <c r="L32" s="399">
        <v>183</v>
      </c>
      <c r="M32" s="399">
        <v>201</v>
      </c>
      <c r="N32" s="399">
        <v>265</v>
      </c>
      <c r="O32" s="399">
        <v>326</v>
      </c>
      <c r="P32" s="399">
        <v>285</v>
      </c>
      <c r="Q32" s="399">
        <v>211</v>
      </c>
      <c r="R32" s="399">
        <v>178</v>
      </c>
      <c r="S32" s="399">
        <v>276</v>
      </c>
      <c r="T32" s="399">
        <v>257</v>
      </c>
      <c r="U32" s="399">
        <v>256</v>
      </c>
      <c r="V32" s="399">
        <v>138</v>
      </c>
      <c r="W32" s="399">
        <v>53</v>
      </c>
      <c r="X32" s="399">
        <v>14</v>
      </c>
      <c r="Y32" s="399">
        <v>4</v>
      </c>
      <c r="Z32" s="400" t="s">
        <v>623</v>
      </c>
      <c r="AA32" s="381"/>
    </row>
    <row r="33" spans="1:27" s="397" customFormat="1" ht="15.75" customHeight="1">
      <c r="B33" s="401"/>
      <c r="C33" s="398"/>
      <c r="D33" s="402">
        <f>SUM(E33:Y33)</f>
        <v>64</v>
      </c>
      <c r="E33" s="418">
        <v>3</v>
      </c>
      <c r="F33" s="418">
        <v>1</v>
      </c>
      <c r="G33" s="419">
        <v>0</v>
      </c>
      <c r="H33" s="418">
        <v>1</v>
      </c>
      <c r="I33" s="418">
        <v>9</v>
      </c>
      <c r="J33" s="418">
        <v>9</v>
      </c>
      <c r="K33" s="418">
        <v>11</v>
      </c>
      <c r="L33" s="418">
        <v>2</v>
      </c>
      <c r="M33" s="418">
        <v>2</v>
      </c>
      <c r="N33" s="418">
        <v>4</v>
      </c>
      <c r="O33" s="418">
        <v>1</v>
      </c>
      <c r="P33" s="418">
        <v>7</v>
      </c>
      <c r="Q33" s="418">
        <v>4</v>
      </c>
      <c r="R33" s="418">
        <v>1</v>
      </c>
      <c r="S33" s="418">
        <v>4</v>
      </c>
      <c r="T33" s="418">
        <v>5</v>
      </c>
      <c r="U33" s="419">
        <v>0</v>
      </c>
      <c r="V33" s="419">
        <v>0</v>
      </c>
      <c r="W33" s="419">
        <v>0</v>
      </c>
      <c r="X33" s="419">
        <v>0</v>
      </c>
      <c r="Y33" s="419">
        <v>0</v>
      </c>
      <c r="Z33" s="404"/>
      <c r="AA33" s="396"/>
    </row>
    <row r="34" spans="1:27" ht="15.75" customHeight="1">
      <c r="B34" s="176" t="s">
        <v>624</v>
      </c>
      <c r="C34" s="398">
        <v>1097</v>
      </c>
      <c r="D34" s="399">
        <v>1888</v>
      </c>
      <c r="E34" s="399">
        <v>54</v>
      </c>
      <c r="F34" s="399">
        <v>53</v>
      </c>
      <c r="G34" s="399">
        <v>57</v>
      </c>
      <c r="H34" s="399">
        <v>82</v>
      </c>
      <c r="I34" s="399">
        <v>101</v>
      </c>
      <c r="J34" s="399">
        <v>105</v>
      </c>
      <c r="K34" s="399">
        <v>104</v>
      </c>
      <c r="L34" s="399">
        <v>82</v>
      </c>
      <c r="M34" s="399">
        <v>89</v>
      </c>
      <c r="N34" s="399">
        <v>144</v>
      </c>
      <c r="O34" s="399">
        <v>150</v>
      </c>
      <c r="P34" s="399">
        <v>140</v>
      </c>
      <c r="Q34" s="399">
        <v>88</v>
      </c>
      <c r="R34" s="399">
        <v>113</v>
      </c>
      <c r="S34" s="399">
        <v>164</v>
      </c>
      <c r="T34" s="399">
        <v>141</v>
      </c>
      <c r="U34" s="399">
        <v>123</v>
      </c>
      <c r="V34" s="399">
        <v>64</v>
      </c>
      <c r="W34" s="399">
        <v>26</v>
      </c>
      <c r="X34" s="399">
        <v>7</v>
      </c>
      <c r="Y34" s="399">
        <v>1</v>
      </c>
      <c r="Z34" s="400" t="s">
        <v>624</v>
      </c>
      <c r="AA34" s="381"/>
    </row>
    <row r="35" spans="1:27" s="397" customFormat="1" ht="15.75" customHeight="1">
      <c r="A35" s="405"/>
      <c r="B35" s="406"/>
      <c r="C35" s="407"/>
      <c r="D35" s="408">
        <f>SUM(E35:Y35)</f>
        <v>54</v>
      </c>
      <c r="E35" s="408">
        <v>3</v>
      </c>
      <c r="F35" s="408">
        <v>2</v>
      </c>
      <c r="G35" s="408">
        <v>1</v>
      </c>
      <c r="H35" s="409">
        <v>0</v>
      </c>
      <c r="I35" s="408">
        <v>9</v>
      </c>
      <c r="J35" s="408">
        <v>9</v>
      </c>
      <c r="K35" s="408">
        <v>2</v>
      </c>
      <c r="L35" s="408">
        <v>3</v>
      </c>
      <c r="M35" s="408">
        <v>7</v>
      </c>
      <c r="N35" s="409">
        <v>0</v>
      </c>
      <c r="O35" s="408">
        <v>2</v>
      </c>
      <c r="P35" s="408">
        <v>4</v>
      </c>
      <c r="Q35" s="408">
        <v>3</v>
      </c>
      <c r="R35" s="408">
        <v>1</v>
      </c>
      <c r="S35" s="408">
        <v>1</v>
      </c>
      <c r="T35" s="408">
        <v>2</v>
      </c>
      <c r="U35" s="408">
        <v>2</v>
      </c>
      <c r="V35" s="408">
        <v>2</v>
      </c>
      <c r="W35" s="409">
        <v>0</v>
      </c>
      <c r="X35" s="408">
        <v>1</v>
      </c>
      <c r="Y35" s="409">
        <v>0</v>
      </c>
      <c r="Z35" s="410"/>
      <c r="AA35" s="396"/>
    </row>
    <row r="36" spans="1:27" ht="15.75" customHeight="1">
      <c r="B36" s="176" t="s">
        <v>625</v>
      </c>
      <c r="C36" s="398">
        <v>53</v>
      </c>
      <c r="D36" s="399">
        <v>115</v>
      </c>
      <c r="E36" s="399">
        <v>7</v>
      </c>
      <c r="F36" s="399">
        <v>4</v>
      </c>
      <c r="G36" s="399">
        <v>8</v>
      </c>
      <c r="H36" s="399">
        <v>5</v>
      </c>
      <c r="I36" s="399">
        <v>6</v>
      </c>
      <c r="J36" s="399">
        <v>6</v>
      </c>
      <c r="K36" s="399">
        <v>8</v>
      </c>
      <c r="L36" s="399">
        <v>6</v>
      </c>
      <c r="M36" s="399">
        <v>8</v>
      </c>
      <c r="N36" s="399">
        <v>6</v>
      </c>
      <c r="O36" s="399">
        <v>9</v>
      </c>
      <c r="P36" s="399">
        <v>5</v>
      </c>
      <c r="Q36" s="399">
        <v>7</v>
      </c>
      <c r="R36" s="399">
        <v>6</v>
      </c>
      <c r="S36" s="399">
        <v>8</v>
      </c>
      <c r="T36" s="399">
        <v>7</v>
      </c>
      <c r="U36" s="399">
        <v>5</v>
      </c>
      <c r="V36" s="399">
        <v>4</v>
      </c>
      <c r="W36" s="399">
        <v>0</v>
      </c>
      <c r="X36" s="399">
        <v>0</v>
      </c>
      <c r="Y36" s="399">
        <v>0</v>
      </c>
      <c r="Z36" s="400" t="s">
        <v>625</v>
      </c>
      <c r="AA36" s="381"/>
    </row>
    <row r="37" spans="1:27" s="397" customFormat="1" ht="15.75" customHeight="1">
      <c r="B37" s="401"/>
      <c r="C37" s="398"/>
      <c r="D37" s="402">
        <f>SUM(E37:Y37)</f>
        <v>1</v>
      </c>
      <c r="E37" s="403">
        <v>0</v>
      </c>
      <c r="F37" s="403">
        <v>0</v>
      </c>
      <c r="G37" s="403">
        <v>0</v>
      </c>
      <c r="H37" s="403">
        <v>0</v>
      </c>
      <c r="I37" s="403">
        <v>0</v>
      </c>
      <c r="J37" s="403">
        <v>0</v>
      </c>
      <c r="K37" s="403">
        <v>0</v>
      </c>
      <c r="L37" s="403">
        <v>0</v>
      </c>
      <c r="M37" s="403">
        <v>0</v>
      </c>
      <c r="N37" s="403">
        <v>0</v>
      </c>
      <c r="O37" s="403">
        <v>0</v>
      </c>
      <c r="P37" s="403">
        <v>0</v>
      </c>
      <c r="Q37" s="402">
        <v>1</v>
      </c>
      <c r="R37" s="403">
        <v>0</v>
      </c>
      <c r="S37" s="403">
        <v>0</v>
      </c>
      <c r="T37" s="403">
        <v>0</v>
      </c>
      <c r="U37" s="403">
        <v>0</v>
      </c>
      <c r="V37" s="403">
        <v>0</v>
      </c>
      <c r="W37" s="403">
        <v>0</v>
      </c>
      <c r="X37" s="403">
        <v>0</v>
      </c>
      <c r="Y37" s="403">
        <v>0</v>
      </c>
      <c r="Z37" s="404"/>
      <c r="AA37" s="396"/>
    </row>
    <row r="38" spans="1:27" ht="15.75" customHeight="1">
      <c r="B38" s="176" t="s">
        <v>626</v>
      </c>
      <c r="C38" s="398">
        <v>604</v>
      </c>
      <c r="D38" s="399">
        <v>1305</v>
      </c>
      <c r="E38" s="399">
        <v>41</v>
      </c>
      <c r="F38" s="399">
        <v>60</v>
      </c>
      <c r="G38" s="399">
        <v>49</v>
      </c>
      <c r="H38" s="399">
        <v>85</v>
      </c>
      <c r="I38" s="399">
        <v>76</v>
      </c>
      <c r="J38" s="399">
        <v>61</v>
      </c>
      <c r="K38" s="399">
        <v>56</v>
      </c>
      <c r="L38" s="399">
        <v>58</v>
      </c>
      <c r="M38" s="399">
        <v>68</v>
      </c>
      <c r="N38" s="399">
        <v>114</v>
      </c>
      <c r="O38" s="399">
        <v>96</v>
      </c>
      <c r="P38" s="399">
        <v>82</v>
      </c>
      <c r="Q38" s="399">
        <v>77</v>
      </c>
      <c r="R38" s="399">
        <v>71</v>
      </c>
      <c r="S38" s="399">
        <v>87</v>
      </c>
      <c r="T38" s="399">
        <v>87</v>
      </c>
      <c r="U38" s="399">
        <v>66</v>
      </c>
      <c r="V38" s="399">
        <v>50</v>
      </c>
      <c r="W38" s="399">
        <v>18</v>
      </c>
      <c r="X38" s="399">
        <v>2</v>
      </c>
      <c r="Y38" s="399">
        <v>1</v>
      </c>
      <c r="Z38" s="400" t="s">
        <v>626</v>
      </c>
      <c r="AA38" s="381"/>
    </row>
    <row r="39" spans="1:27" s="397" customFormat="1" ht="15.75" customHeight="1">
      <c r="B39" s="401"/>
      <c r="C39" s="398"/>
      <c r="D39" s="402">
        <f>SUM(E39:Y39)</f>
        <v>26</v>
      </c>
      <c r="E39" s="402">
        <v>1</v>
      </c>
      <c r="F39" s="403">
        <v>0</v>
      </c>
      <c r="G39" s="403">
        <v>0</v>
      </c>
      <c r="H39" s="402">
        <v>1</v>
      </c>
      <c r="I39" s="402">
        <v>10</v>
      </c>
      <c r="J39" s="402">
        <v>5</v>
      </c>
      <c r="K39" s="420">
        <v>2</v>
      </c>
      <c r="L39" s="402">
        <v>1</v>
      </c>
      <c r="M39" s="402">
        <v>2</v>
      </c>
      <c r="N39" s="402">
        <v>1</v>
      </c>
      <c r="O39" s="402">
        <v>1</v>
      </c>
      <c r="P39" s="402">
        <v>1</v>
      </c>
      <c r="Q39" s="402">
        <v>1</v>
      </c>
      <c r="R39" s="403">
        <v>0</v>
      </c>
      <c r="S39" s="403">
        <v>0</v>
      </c>
      <c r="T39" s="403">
        <v>0</v>
      </c>
      <c r="U39" s="403">
        <v>0</v>
      </c>
      <c r="V39" s="403">
        <v>0</v>
      </c>
      <c r="W39" s="403">
        <v>0</v>
      </c>
      <c r="X39" s="403">
        <v>0</v>
      </c>
      <c r="Y39" s="403">
        <v>0</v>
      </c>
      <c r="Z39" s="404"/>
      <c r="AA39" s="396"/>
    </row>
    <row r="40" spans="1:27" s="397" customFormat="1" ht="15.75" customHeight="1">
      <c r="B40" s="401" t="s">
        <v>627</v>
      </c>
      <c r="C40" s="411">
        <v>0</v>
      </c>
      <c r="D40" s="411">
        <v>0</v>
      </c>
      <c r="E40" s="411">
        <v>0</v>
      </c>
      <c r="F40" s="411">
        <v>0</v>
      </c>
      <c r="G40" s="411">
        <v>0</v>
      </c>
      <c r="H40" s="411">
        <v>0</v>
      </c>
      <c r="I40" s="411">
        <v>0</v>
      </c>
      <c r="J40" s="411">
        <v>0</v>
      </c>
      <c r="K40" s="411">
        <v>0</v>
      </c>
      <c r="L40" s="411">
        <v>0</v>
      </c>
      <c r="M40" s="411">
        <v>0</v>
      </c>
      <c r="N40" s="411">
        <v>0</v>
      </c>
      <c r="O40" s="411">
        <v>0</v>
      </c>
      <c r="P40" s="411">
        <v>0</v>
      </c>
      <c r="Q40" s="411">
        <v>0</v>
      </c>
      <c r="R40" s="411">
        <v>0</v>
      </c>
      <c r="S40" s="411">
        <v>0</v>
      </c>
      <c r="T40" s="411">
        <v>0</v>
      </c>
      <c r="U40" s="411">
        <v>0</v>
      </c>
      <c r="V40" s="411">
        <v>0</v>
      </c>
      <c r="W40" s="411">
        <v>0</v>
      </c>
      <c r="X40" s="411">
        <v>0</v>
      </c>
      <c r="Y40" s="411">
        <v>0</v>
      </c>
      <c r="Z40" s="404" t="s">
        <v>627</v>
      </c>
      <c r="AA40" s="396"/>
    </row>
    <row r="41" spans="1:27" s="397" customFormat="1" ht="15.75" customHeight="1">
      <c r="B41" s="401"/>
      <c r="C41" s="398"/>
      <c r="D41" s="403">
        <f>SUM(E41:Y41)</f>
        <v>0</v>
      </c>
      <c r="E41" s="403">
        <v>0</v>
      </c>
      <c r="F41" s="403">
        <v>0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0</v>
      </c>
      <c r="N41" s="403">
        <v>0</v>
      </c>
      <c r="O41" s="403">
        <v>0</v>
      </c>
      <c r="P41" s="403">
        <v>0</v>
      </c>
      <c r="Q41" s="403">
        <v>0</v>
      </c>
      <c r="R41" s="403">
        <v>0</v>
      </c>
      <c r="S41" s="403">
        <v>0</v>
      </c>
      <c r="T41" s="403">
        <v>0</v>
      </c>
      <c r="U41" s="403">
        <v>0</v>
      </c>
      <c r="V41" s="403">
        <v>0</v>
      </c>
      <c r="W41" s="403">
        <v>0</v>
      </c>
      <c r="X41" s="403">
        <v>0</v>
      </c>
      <c r="Y41" s="403">
        <v>0</v>
      </c>
      <c r="Z41" s="404"/>
      <c r="AA41" s="396"/>
    </row>
    <row r="42" spans="1:27" ht="15.75" customHeight="1">
      <c r="B42" s="176" t="s">
        <v>628</v>
      </c>
      <c r="C42" s="398">
        <v>97</v>
      </c>
      <c r="D42" s="399">
        <v>175</v>
      </c>
      <c r="E42" s="399">
        <v>5</v>
      </c>
      <c r="F42" s="399">
        <v>9</v>
      </c>
      <c r="G42" s="399">
        <v>9</v>
      </c>
      <c r="H42" s="399">
        <v>8</v>
      </c>
      <c r="I42" s="399">
        <v>13</v>
      </c>
      <c r="J42" s="399">
        <v>10</v>
      </c>
      <c r="K42" s="399">
        <v>11</v>
      </c>
      <c r="L42" s="399">
        <v>11</v>
      </c>
      <c r="M42" s="399">
        <v>5</v>
      </c>
      <c r="N42" s="399">
        <v>13</v>
      </c>
      <c r="O42" s="399">
        <v>10</v>
      </c>
      <c r="P42" s="399">
        <v>13</v>
      </c>
      <c r="Q42" s="399">
        <v>5</v>
      </c>
      <c r="R42" s="399">
        <v>10</v>
      </c>
      <c r="S42" s="399">
        <v>21</v>
      </c>
      <c r="T42" s="399">
        <v>11</v>
      </c>
      <c r="U42" s="399">
        <v>7</v>
      </c>
      <c r="V42" s="399">
        <v>4</v>
      </c>
      <c r="W42" s="399">
        <v>0</v>
      </c>
      <c r="X42" s="399">
        <v>0</v>
      </c>
      <c r="Y42" s="399">
        <v>0</v>
      </c>
      <c r="Z42" s="400" t="s">
        <v>629</v>
      </c>
      <c r="AA42" s="381"/>
    </row>
    <row r="43" spans="1:27" s="397" customFormat="1" ht="15.75" customHeight="1">
      <c r="B43" s="401"/>
      <c r="C43" s="398"/>
      <c r="D43" s="402">
        <f>SUM(E43:Y43)</f>
        <v>4</v>
      </c>
      <c r="E43" s="403">
        <v>0</v>
      </c>
      <c r="F43" s="403">
        <v>0</v>
      </c>
      <c r="G43" s="403">
        <v>0</v>
      </c>
      <c r="H43" s="403">
        <v>0</v>
      </c>
      <c r="I43" s="402">
        <v>1</v>
      </c>
      <c r="J43" s="402">
        <v>2</v>
      </c>
      <c r="K43" s="402">
        <v>1</v>
      </c>
      <c r="L43" s="403">
        <v>0</v>
      </c>
      <c r="M43" s="403">
        <v>0</v>
      </c>
      <c r="N43" s="403">
        <v>0</v>
      </c>
      <c r="O43" s="403">
        <v>0</v>
      </c>
      <c r="P43" s="403">
        <v>0</v>
      </c>
      <c r="Q43" s="403">
        <v>0</v>
      </c>
      <c r="R43" s="403">
        <v>0</v>
      </c>
      <c r="S43" s="403">
        <v>0</v>
      </c>
      <c r="T43" s="403">
        <v>0</v>
      </c>
      <c r="U43" s="403">
        <v>0</v>
      </c>
      <c r="V43" s="403">
        <v>0</v>
      </c>
      <c r="W43" s="403">
        <v>0</v>
      </c>
      <c r="X43" s="403">
        <v>0</v>
      </c>
      <c r="Y43" s="403">
        <v>0</v>
      </c>
      <c r="Z43" s="404"/>
      <c r="AA43" s="396"/>
    </row>
    <row r="44" spans="1:27" ht="15.75" customHeight="1">
      <c r="B44" s="176" t="s">
        <v>630</v>
      </c>
      <c r="C44" s="398">
        <v>669</v>
      </c>
      <c r="D44" s="399">
        <v>1438</v>
      </c>
      <c r="E44" s="399">
        <v>47</v>
      </c>
      <c r="F44" s="399">
        <v>52</v>
      </c>
      <c r="G44" s="399">
        <v>81</v>
      </c>
      <c r="H44" s="399">
        <v>82</v>
      </c>
      <c r="I44" s="399">
        <v>102</v>
      </c>
      <c r="J44" s="399">
        <v>91</v>
      </c>
      <c r="K44" s="399">
        <v>78</v>
      </c>
      <c r="L44" s="399">
        <v>75</v>
      </c>
      <c r="M44" s="399">
        <v>76</v>
      </c>
      <c r="N44" s="399">
        <v>119</v>
      </c>
      <c r="O44" s="399">
        <v>147</v>
      </c>
      <c r="P44" s="399">
        <v>104</v>
      </c>
      <c r="Q44" s="399">
        <v>76</v>
      </c>
      <c r="R44" s="399">
        <v>62</v>
      </c>
      <c r="S44" s="399">
        <v>101</v>
      </c>
      <c r="T44" s="399">
        <v>75</v>
      </c>
      <c r="U44" s="399">
        <v>39</v>
      </c>
      <c r="V44" s="399">
        <v>15</v>
      </c>
      <c r="W44" s="399">
        <v>11</v>
      </c>
      <c r="X44" s="399">
        <v>5</v>
      </c>
      <c r="Y44" s="399">
        <v>0</v>
      </c>
      <c r="Z44" s="400" t="s">
        <v>631</v>
      </c>
      <c r="AA44" s="381"/>
    </row>
    <row r="45" spans="1:27" s="397" customFormat="1" ht="15.75" customHeight="1">
      <c r="B45" s="401"/>
      <c r="C45" s="398"/>
      <c r="D45" s="402">
        <f>SUM(E45:Y45)</f>
        <v>33</v>
      </c>
      <c r="E45" s="403">
        <v>0</v>
      </c>
      <c r="F45" s="403">
        <v>0</v>
      </c>
      <c r="G45" s="402">
        <v>2</v>
      </c>
      <c r="H45" s="402">
        <v>1</v>
      </c>
      <c r="I45" s="402">
        <v>6</v>
      </c>
      <c r="J45" s="402">
        <v>5</v>
      </c>
      <c r="K45" s="402">
        <v>2</v>
      </c>
      <c r="L45" s="402">
        <v>6</v>
      </c>
      <c r="M45" s="402">
        <v>3</v>
      </c>
      <c r="N45" s="402">
        <v>3</v>
      </c>
      <c r="O45" s="403">
        <v>0</v>
      </c>
      <c r="P45" s="402">
        <v>3</v>
      </c>
      <c r="Q45" s="403">
        <v>0</v>
      </c>
      <c r="R45" s="403">
        <v>0</v>
      </c>
      <c r="S45" s="403">
        <v>0</v>
      </c>
      <c r="T45" s="402">
        <v>1</v>
      </c>
      <c r="U45" s="402">
        <v>1</v>
      </c>
      <c r="V45" s="403">
        <v>0</v>
      </c>
      <c r="W45" s="403">
        <v>0</v>
      </c>
      <c r="X45" s="403">
        <v>0</v>
      </c>
      <c r="Y45" s="403">
        <v>0</v>
      </c>
      <c r="Z45" s="404"/>
      <c r="AA45" s="396"/>
    </row>
    <row r="46" spans="1:27" ht="15.75" customHeight="1">
      <c r="A46" s="421"/>
      <c r="B46" s="422" t="s">
        <v>632</v>
      </c>
      <c r="C46" s="423">
        <v>1045</v>
      </c>
      <c r="D46" s="414">
        <v>2054</v>
      </c>
      <c r="E46" s="414">
        <v>47</v>
      </c>
      <c r="F46" s="414">
        <v>82</v>
      </c>
      <c r="G46" s="414">
        <v>67</v>
      </c>
      <c r="H46" s="414">
        <v>72</v>
      </c>
      <c r="I46" s="414">
        <v>103</v>
      </c>
      <c r="J46" s="414">
        <v>78</v>
      </c>
      <c r="K46" s="414">
        <v>84</v>
      </c>
      <c r="L46" s="414">
        <v>109</v>
      </c>
      <c r="M46" s="414">
        <v>102</v>
      </c>
      <c r="N46" s="414">
        <v>162</v>
      </c>
      <c r="O46" s="414">
        <v>163</v>
      </c>
      <c r="P46" s="414">
        <v>144</v>
      </c>
      <c r="Q46" s="414">
        <v>81</v>
      </c>
      <c r="R46" s="414">
        <v>125</v>
      </c>
      <c r="S46" s="414">
        <v>218</v>
      </c>
      <c r="T46" s="414">
        <v>181</v>
      </c>
      <c r="U46" s="414">
        <v>151</v>
      </c>
      <c r="V46" s="414">
        <v>56</v>
      </c>
      <c r="W46" s="414">
        <v>23</v>
      </c>
      <c r="X46" s="414">
        <v>6</v>
      </c>
      <c r="Y46" s="414">
        <v>0</v>
      </c>
      <c r="Z46" s="424" t="s">
        <v>633</v>
      </c>
      <c r="AA46" s="381"/>
    </row>
    <row r="47" spans="1:27" s="397" customFormat="1" ht="15.75" customHeight="1">
      <c r="A47" s="396"/>
      <c r="B47" s="401"/>
      <c r="C47" s="398"/>
      <c r="D47" s="402">
        <f>SUM(E47:Y47)</f>
        <v>53</v>
      </c>
      <c r="E47" s="402">
        <v>1</v>
      </c>
      <c r="F47" s="402">
        <v>2</v>
      </c>
      <c r="G47" s="402">
        <v>1</v>
      </c>
      <c r="H47" s="402">
        <v>1</v>
      </c>
      <c r="I47" s="402">
        <v>7</v>
      </c>
      <c r="J47" s="402">
        <v>9</v>
      </c>
      <c r="K47" s="402">
        <v>5</v>
      </c>
      <c r="L47" s="402">
        <v>3</v>
      </c>
      <c r="M47" s="402">
        <v>2</v>
      </c>
      <c r="N47" s="402">
        <v>5</v>
      </c>
      <c r="O47" s="402">
        <v>4</v>
      </c>
      <c r="P47" s="402">
        <v>4</v>
      </c>
      <c r="Q47" s="403">
        <v>0</v>
      </c>
      <c r="R47" s="402">
        <v>1</v>
      </c>
      <c r="S47" s="402">
        <v>2</v>
      </c>
      <c r="T47" s="402">
        <v>2</v>
      </c>
      <c r="U47" s="402">
        <v>3</v>
      </c>
      <c r="V47" s="403">
        <v>0</v>
      </c>
      <c r="W47" s="402">
        <v>1</v>
      </c>
      <c r="X47" s="403">
        <v>0</v>
      </c>
      <c r="Y47" s="403">
        <v>0</v>
      </c>
      <c r="Z47" s="404"/>
      <c r="AA47" s="396"/>
    </row>
    <row r="48" spans="1:27" ht="15.75" customHeight="1">
      <c r="B48" s="176" t="s">
        <v>634</v>
      </c>
      <c r="C48" s="398">
        <v>112</v>
      </c>
      <c r="D48" s="399">
        <v>282</v>
      </c>
      <c r="E48" s="399">
        <v>5</v>
      </c>
      <c r="F48" s="399">
        <v>10</v>
      </c>
      <c r="G48" s="399">
        <v>16</v>
      </c>
      <c r="H48" s="399">
        <v>22</v>
      </c>
      <c r="I48" s="399">
        <v>21</v>
      </c>
      <c r="J48" s="399">
        <v>13</v>
      </c>
      <c r="K48" s="399">
        <v>10</v>
      </c>
      <c r="L48" s="399">
        <v>18</v>
      </c>
      <c r="M48" s="399">
        <v>13</v>
      </c>
      <c r="N48" s="399">
        <v>42</v>
      </c>
      <c r="O48" s="399">
        <v>34</v>
      </c>
      <c r="P48" s="399">
        <v>17</v>
      </c>
      <c r="Q48" s="399">
        <v>19</v>
      </c>
      <c r="R48" s="399">
        <v>13</v>
      </c>
      <c r="S48" s="399">
        <v>8</v>
      </c>
      <c r="T48" s="399">
        <v>9</v>
      </c>
      <c r="U48" s="399">
        <v>9</v>
      </c>
      <c r="V48" s="399">
        <v>3</v>
      </c>
      <c r="W48" s="399">
        <v>0</v>
      </c>
      <c r="X48" s="399">
        <v>0</v>
      </c>
      <c r="Y48" s="399">
        <v>0</v>
      </c>
      <c r="Z48" s="400" t="s">
        <v>635</v>
      </c>
      <c r="AA48" s="381"/>
    </row>
    <row r="49" spans="1:27" s="397" customFormat="1" ht="15.75" customHeight="1">
      <c r="B49" s="401"/>
      <c r="C49" s="398"/>
      <c r="D49" s="402">
        <f>SUM(E49:Y49)</f>
        <v>3</v>
      </c>
      <c r="E49" s="403">
        <v>0</v>
      </c>
      <c r="F49" s="403">
        <v>0</v>
      </c>
      <c r="G49" s="403">
        <v>0</v>
      </c>
      <c r="H49" s="403">
        <v>0</v>
      </c>
      <c r="I49" s="403">
        <v>0</v>
      </c>
      <c r="J49" s="403">
        <v>0</v>
      </c>
      <c r="K49" s="403">
        <v>0</v>
      </c>
      <c r="L49" s="403">
        <v>0</v>
      </c>
      <c r="M49" s="402">
        <v>1</v>
      </c>
      <c r="N49" s="402">
        <v>1</v>
      </c>
      <c r="O49" s="402">
        <v>1</v>
      </c>
      <c r="P49" s="403">
        <v>0</v>
      </c>
      <c r="Q49" s="403">
        <v>0</v>
      </c>
      <c r="R49" s="403">
        <v>0</v>
      </c>
      <c r="S49" s="403">
        <v>0</v>
      </c>
      <c r="T49" s="403">
        <v>0</v>
      </c>
      <c r="U49" s="403">
        <v>0</v>
      </c>
      <c r="V49" s="403">
        <v>0</v>
      </c>
      <c r="W49" s="403">
        <v>0</v>
      </c>
      <c r="X49" s="403">
        <v>0</v>
      </c>
      <c r="Y49" s="403">
        <v>0</v>
      </c>
      <c r="Z49" s="404"/>
      <c r="AA49" s="396"/>
    </row>
    <row r="50" spans="1:27" ht="15.75" customHeight="1">
      <c r="B50" s="176" t="s">
        <v>636</v>
      </c>
      <c r="C50" s="398">
        <v>715</v>
      </c>
      <c r="D50" s="399">
        <v>1467</v>
      </c>
      <c r="E50" s="399">
        <v>45</v>
      </c>
      <c r="F50" s="399">
        <v>62</v>
      </c>
      <c r="G50" s="399">
        <v>98</v>
      </c>
      <c r="H50" s="399">
        <v>84</v>
      </c>
      <c r="I50" s="399">
        <v>77</v>
      </c>
      <c r="J50" s="399">
        <v>60</v>
      </c>
      <c r="K50" s="399">
        <v>56</v>
      </c>
      <c r="L50" s="399">
        <v>71</v>
      </c>
      <c r="M50" s="399">
        <v>98</v>
      </c>
      <c r="N50" s="399">
        <v>138</v>
      </c>
      <c r="O50" s="399">
        <v>142</v>
      </c>
      <c r="P50" s="399">
        <v>77</v>
      </c>
      <c r="Q50" s="399">
        <v>51</v>
      </c>
      <c r="R50" s="399">
        <v>49</v>
      </c>
      <c r="S50" s="399">
        <v>109</v>
      </c>
      <c r="T50" s="399">
        <v>119</v>
      </c>
      <c r="U50" s="399">
        <v>71</v>
      </c>
      <c r="V50" s="399">
        <v>33</v>
      </c>
      <c r="W50" s="399">
        <v>20</v>
      </c>
      <c r="X50" s="399">
        <v>7</v>
      </c>
      <c r="Y50" s="399">
        <v>0</v>
      </c>
      <c r="Z50" s="425" t="s">
        <v>637</v>
      </c>
      <c r="AA50" s="381"/>
    </row>
    <row r="51" spans="1:27" s="397" customFormat="1" ht="15.75" customHeight="1">
      <c r="B51" s="401"/>
      <c r="C51" s="398"/>
      <c r="D51" s="402">
        <f>SUM(E51:Y51)</f>
        <v>21</v>
      </c>
      <c r="E51" s="403">
        <v>0</v>
      </c>
      <c r="F51" s="403">
        <v>0</v>
      </c>
      <c r="G51" s="402">
        <v>1</v>
      </c>
      <c r="H51" s="403">
        <v>0</v>
      </c>
      <c r="I51" s="402">
        <v>2</v>
      </c>
      <c r="J51" s="402">
        <v>3</v>
      </c>
      <c r="K51" s="403">
        <v>0</v>
      </c>
      <c r="L51" s="402">
        <v>2</v>
      </c>
      <c r="M51" s="402">
        <v>1</v>
      </c>
      <c r="N51" s="402">
        <v>2</v>
      </c>
      <c r="O51" s="402">
        <v>4</v>
      </c>
      <c r="P51" s="402">
        <v>1</v>
      </c>
      <c r="Q51" s="402">
        <v>2</v>
      </c>
      <c r="R51" s="402">
        <v>1</v>
      </c>
      <c r="S51" s="403">
        <v>0</v>
      </c>
      <c r="T51" s="402">
        <v>2</v>
      </c>
      <c r="U51" s="403">
        <v>0</v>
      </c>
      <c r="V51" s="403">
        <v>0</v>
      </c>
      <c r="W51" s="403">
        <v>0</v>
      </c>
      <c r="X51" s="403">
        <v>0</v>
      </c>
      <c r="Y51" s="403">
        <v>0</v>
      </c>
      <c r="Z51" s="426"/>
      <c r="AA51" s="396"/>
    </row>
    <row r="52" spans="1:27" ht="15.75" customHeight="1">
      <c r="B52" s="427" t="s">
        <v>638</v>
      </c>
      <c r="C52" s="398">
        <v>576</v>
      </c>
      <c r="D52" s="399">
        <v>1160</v>
      </c>
      <c r="E52" s="399">
        <v>35</v>
      </c>
      <c r="F52" s="399">
        <v>54</v>
      </c>
      <c r="G52" s="399">
        <v>69</v>
      </c>
      <c r="H52" s="399">
        <v>64</v>
      </c>
      <c r="I52" s="399">
        <v>63</v>
      </c>
      <c r="J52" s="399">
        <v>70</v>
      </c>
      <c r="K52" s="399">
        <v>59</v>
      </c>
      <c r="L52" s="399">
        <v>60</v>
      </c>
      <c r="M52" s="399">
        <v>64</v>
      </c>
      <c r="N52" s="399">
        <v>74</v>
      </c>
      <c r="O52" s="399">
        <v>101</v>
      </c>
      <c r="P52" s="399">
        <v>93</v>
      </c>
      <c r="Q52" s="399">
        <v>62</v>
      </c>
      <c r="R52" s="399">
        <v>53</v>
      </c>
      <c r="S52" s="399">
        <v>77</v>
      </c>
      <c r="T52" s="399">
        <v>68</v>
      </c>
      <c r="U52" s="399">
        <v>50</v>
      </c>
      <c r="V52" s="399">
        <v>27</v>
      </c>
      <c r="W52" s="399">
        <v>14</v>
      </c>
      <c r="X52" s="399">
        <v>3</v>
      </c>
      <c r="Y52" s="399">
        <v>0</v>
      </c>
      <c r="Z52" s="425" t="s">
        <v>639</v>
      </c>
      <c r="AA52" s="381"/>
    </row>
    <row r="53" spans="1:27" s="397" customFormat="1" ht="15.75" customHeight="1" thickBot="1">
      <c r="A53" s="428"/>
      <c r="B53" s="429"/>
      <c r="C53" s="430"/>
      <c r="D53" s="431">
        <f>SUM(E53:Y53)</f>
        <v>51</v>
      </c>
      <c r="E53" s="431">
        <v>1</v>
      </c>
      <c r="F53" s="431">
        <v>6</v>
      </c>
      <c r="G53" s="431">
        <v>2</v>
      </c>
      <c r="H53" s="431">
        <v>1</v>
      </c>
      <c r="I53" s="431">
        <v>2</v>
      </c>
      <c r="J53" s="431">
        <v>3</v>
      </c>
      <c r="K53" s="431">
        <v>2</v>
      </c>
      <c r="L53" s="431">
        <v>2</v>
      </c>
      <c r="M53" s="431">
        <v>9</v>
      </c>
      <c r="N53" s="431">
        <v>2</v>
      </c>
      <c r="O53" s="431">
        <v>8</v>
      </c>
      <c r="P53" s="431">
        <v>5</v>
      </c>
      <c r="Q53" s="432">
        <v>0</v>
      </c>
      <c r="R53" s="431">
        <v>4</v>
      </c>
      <c r="S53" s="431">
        <v>3</v>
      </c>
      <c r="T53" s="431">
        <v>1</v>
      </c>
      <c r="U53" s="432">
        <v>0</v>
      </c>
      <c r="V53" s="432">
        <v>0</v>
      </c>
      <c r="W53" s="432">
        <v>0</v>
      </c>
      <c r="X53" s="432">
        <v>0</v>
      </c>
      <c r="Y53" s="432">
        <v>0</v>
      </c>
      <c r="Z53" s="433"/>
      <c r="AA53" s="396"/>
    </row>
    <row r="54" spans="1:27" ht="15.75" customHeight="1">
      <c r="B54" s="427" t="s">
        <v>640</v>
      </c>
      <c r="C54" s="398">
        <v>418</v>
      </c>
      <c r="D54" s="399">
        <v>965</v>
      </c>
      <c r="E54" s="399">
        <v>36</v>
      </c>
      <c r="F54" s="399">
        <v>36</v>
      </c>
      <c r="G54" s="399">
        <v>44</v>
      </c>
      <c r="H54" s="399">
        <v>69</v>
      </c>
      <c r="I54" s="399">
        <v>73</v>
      </c>
      <c r="J54" s="399">
        <v>53</v>
      </c>
      <c r="K54" s="399">
        <v>55</v>
      </c>
      <c r="L54" s="399">
        <v>48</v>
      </c>
      <c r="M54" s="399">
        <v>60</v>
      </c>
      <c r="N54" s="399">
        <v>89</v>
      </c>
      <c r="O54" s="399">
        <v>107</v>
      </c>
      <c r="P54" s="399">
        <v>85</v>
      </c>
      <c r="Q54" s="399">
        <v>42</v>
      </c>
      <c r="R54" s="399">
        <v>36</v>
      </c>
      <c r="S54" s="399">
        <v>41</v>
      </c>
      <c r="T54" s="399">
        <v>38</v>
      </c>
      <c r="U54" s="399">
        <v>38</v>
      </c>
      <c r="V54" s="399">
        <v>9</v>
      </c>
      <c r="W54" s="399">
        <v>5</v>
      </c>
      <c r="X54" s="399">
        <v>1</v>
      </c>
      <c r="Y54" s="399">
        <v>0</v>
      </c>
      <c r="Z54" s="425" t="s">
        <v>641</v>
      </c>
      <c r="AA54" s="381"/>
    </row>
    <row r="55" spans="1:27" s="397" customFormat="1" ht="15.75" customHeight="1">
      <c r="B55" s="401"/>
      <c r="C55" s="398"/>
      <c r="D55" s="402">
        <f>SUM(E55:Y55)</f>
        <v>34</v>
      </c>
      <c r="E55" s="402">
        <v>3</v>
      </c>
      <c r="F55" s="402">
        <v>2</v>
      </c>
      <c r="G55" s="402">
        <v>4</v>
      </c>
      <c r="H55" s="402">
        <v>4</v>
      </c>
      <c r="I55" s="403">
        <v>0</v>
      </c>
      <c r="J55" s="402">
        <v>2</v>
      </c>
      <c r="K55" s="402">
        <v>1</v>
      </c>
      <c r="L55" s="402">
        <v>3</v>
      </c>
      <c r="M55" s="402">
        <v>4</v>
      </c>
      <c r="N55" s="402">
        <v>2</v>
      </c>
      <c r="O55" s="402">
        <v>4</v>
      </c>
      <c r="P55" s="402">
        <v>2</v>
      </c>
      <c r="Q55" s="402">
        <v>1</v>
      </c>
      <c r="R55" s="402">
        <v>1</v>
      </c>
      <c r="S55" s="402">
        <v>1</v>
      </c>
      <c r="T55" s="403">
        <v>0</v>
      </c>
      <c r="U55" s="403">
        <v>0</v>
      </c>
      <c r="V55" s="403">
        <v>0</v>
      </c>
      <c r="W55" s="403">
        <v>0</v>
      </c>
      <c r="X55" s="403">
        <v>0</v>
      </c>
      <c r="Y55" s="403">
        <v>0</v>
      </c>
      <c r="Z55" s="426"/>
      <c r="AA55" s="396"/>
    </row>
    <row r="56" spans="1:27" ht="15.75" customHeight="1">
      <c r="B56" s="427" t="s">
        <v>642</v>
      </c>
      <c r="C56" s="398">
        <v>650</v>
      </c>
      <c r="D56" s="399">
        <v>1215</v>
      </c>
      <c r="E56" s="399">
        <v>18</v>
      </c>
      <c r="F56" s="399">
        <v>35</v>
      </c>
      <c r="G56" s="399">
        <v>37</v>
      </c>
      <c r="H56" s="399">
        <v>70</v>
      </c>
      <c r="I56" s="399">
        <v>72</v>
      </c>
      <c r="J56" s="399">
        <v>76</v>
      </c>
      <c r="K56" s="399">
        <v>65</v>
      </c>
      <c r="L56" s="399">
        <v>63</v>
      </c>
      <c r="M56" s="399">
        <v>60</v>
      </c>
      <c r="N56" s="399">
        <v>129</v>
      </c>
      <c r="O56" s="399">
        <v>117</v>
      </c>
      <c r="P56" s="399">
        <v>77</v>
      </c>
      <c r="Q56" s="399">
        <v>78</v>
      </c>
      <c r="R56" s="399">
        <v>59</v>
      </c>
      <c r="S56" s="399">
        <v>112</v>
      </c>
      <c r="T56" s="399">
        <v>68</v>
      </c>
      <c r="U56" s="399">
        <v>46</v>
      </c>
      <c r="V56" s="399">
        <v>19</v>
      </c>
      <c r="W56" s="399">
        <v>13</v>
      </c>
      <c r="X56" s="399">
        <v>0</v>
      </c>
      <c r="Y56" s="399">
        <v>1</v>
      </c>
      <c r="Z56" s="400" t="s">
        <v>642</v>
      </c>
      <c r="AA56" s="381"/>
    </row>
    <row r="57" spans="1:27" s="397" customFormat="1" ht="15.75" customHeight="1">
      <c r="B57" s="401"/>
      <c r="C57" s="398"/>
      <c r="D57" s="402">
        <f>SUM(E57:Y57)</f>
        <v>48</v>
      </c>
      <c r="E57" s="402">
        <v>2</v>
      </c>
      <c r="F57" s="402">
        <v>1</v>
      </c>
      <c r="G57" s="403">
        <v>0</v>
      </c>
      <c r="H57" s="402">
        <v>1</v>
      </c>
      <c r="I57" s="402">
        <v>3</v>
      </c>
      <c r="J57" s="402">
        <v>18</v>
      </c>
      <c r="K57" s="402">
        <v>5</v>
      </c>
      <c r="L57" s="402">
        <v>3</v>
      </c>
      <c r="M57" s="402">
        <v>2</v>
      </c>
      <c r="N57" s="402">
        <v>2</v>
      </c>
      <c r="O57" s="402">
        <v>2</v>
      </c>
      <c r="P57" s="402">
        <v>1</v>
      </c>
      <c r="Q57" s="402">
        <v>2</v>
      </c>
      <c r="R57" s="402">
        <v>2</v>
      </c>
      <c r="S57" s="402">
        <v>1</v>
      </c>
      <c r="T57" s="402">
        <v>1</v>
      </c>
      <c r="U57" s="402">
        <v>1</v>
      </c>
      <c r="V57" s="402">
        <v>1</v>
      </c>
      <c r="W57" s="403">
        <v>0</v>
      </c>
      <c r="X57" s="403">
        <v>0</v>
      </c>
      <c r="Y57" s="403">
        <v>0</v>
      </c>
      <c r="Z57" s="404"/>
      <c r="AA57" s="396"/>
    </row>
    <row r="58" spans="1:27" s="397" customFormat="1" ht="15.75" customHeight="1">
      <c r="B58" s="401" t="s">
        <v>643</v>
      </c>
      <c r="C58" s="398">
        <v>550</v>
      </c>
      <c r="D58" s="399">
        <v>1129</v>
      </c>
      <c r="E58" s="399">
        <v>19</v>
      </c>
      <c r="F58" s="399">
        <v>22</v>
      </c>
      <c r="G58" s="399">
        <v>35</v>
      </c>
      <c r="H58" s="399">
        <v>72</v>
      </c>
      <c r="I58" s="399">
        <v>88</v>
      </c>
      <c r="J58" s="399">
        <v>65</v>
      </c>
      <c r="K58" s="399">
        <v>39</v>
      </c>
      <c r="L58" s="399">
        <v>37</v>
      </c>
      <c r="M58" s="399">
        <v>54</v>
      </c>
      <c r="N58" s="399">
        <v>85</v>
      </c>
      <c r="O58" s="399">
        <v>114</v>
      </c>
      <c r="P58" s="399">
        <v>112</v>
      </c>
      <c r="Q58" s="399">
        <v>48</v>
      </c>
      <c r="R58" s="399">
        <v>43</v>
      </c>
      <c r="S58" s="399">
        <v>95</v>
      </c>
      <c r="T58" s="399">
        <v>76</v>
      </c>
      <c r="U58" s="399">
        <v>66</v>
      </c>
      <c r="V58" s="399">
        <v>34</v>
      </c>
      <c r="W58" s="399">
        <v>21</v>
      </c>
      <c r="X58" s="399">
        <v>4</v>
      </c>
      <c r="Y58" s="399">
        <v>0</v>
      </c>
      <c r="Z58" s="404" t="s">
        <v>644</v>
      </c>
      <c r="AA58" s="396"/>
    </row>
    <row r="59" spans="1:27" s="397" customFormat="1" ht="15.75" customHeight="1">
      <c r="B59" s="401"/>
      <c r="C59" s="398"/>
      <c r="D59" s="402">
        <f>SUM(E59:Y59)</f>
        <v>42</v>
      </c>
      <c r="E59" s="403">
        <v>0</v>
      </c>
      <c r="F59" s="402">
        <v>1</v>
      </c>
      <c r="G59" s="403">
        <v>0</v>
      </c>
      <c r="H59" s="402">
        <v>2</v>
      </c>
      <c r="I59" s="402">
        <v>8</v>
      </c>
      <c r="J59" s="402">
        <v>9</v>
      </c>
      <c r="K59" s="402">
        <v>5</v>
      </c>
      <c r="L59" s="402">
        <v>3</v>
      </c>
      <c r="M59" s="402">
        <v>6</v>
      </c>
      <c r="N59" s="402">
        <v>1</v>
      </c>
      <c r="O59" s="402">
        <v>3</v>
      </c>
      <c r="P59" s="402">
        <v>3</v>
      </c>
      <c r="Q59" s="403">
        <v>0</v>
      </c>
      <c r="R59" s="402">
        <v>1</v>
      </c>
      <c r="S59" s="403">
        <v>0</v>
      </c>
      <c r="T59" s="403">
        <v>0</v>
      </c>
      <c r="U59" s="403">
        <v>0</v>
      </c>
      <c r="V59" s="403">
        <v>0</v>
      </c>
      <c r="W59" s="403">
        <v>0</v>
      </c>
      <c r="X59" s="403">
        <v>0</v>
      </c>
      <c r="Y59" s="403">
        <v>0</v>
      </c>
      <c r="Z59" s="404"/>
      <c r="AA59" s="396"/>
    </row>
    <row r="60" spans="1:27" ht="15.75" customHeight="1">
      <c r="B60" s="176" t="s">
        <v>645</v>
      </c>
      <c r="C60" s="398">
        <v>141</v>
      </c>
      <c r="D60" s="399">
        <v>249</v>
      </c>
      <c r="E60" s="399">
        <v>4</v>
      </c>
      <c r="F60" s="399">
        <v>4</v>
      </c>
      <c r="G60" s="399">
        <v>5</v>
      </c>
      <c r="H60" s="399">
        <v>7</v>
      </c>
      <c r="I60" s="399">
        <v>20</v>
      </c>
      <c r="J60" s="399">
        <v>14</v>
      </c>
      <c r="K60" s="399">
        <v>9</v>
      </c>
      <c r="L60" s="399">
        <v>9</v>
      </c>
      <c r="M60" s="399">
        <v>13</v>
      </c>
      <c r="N60" s="399">
        <v>16</v>
      </c>
      <c r="O60" s="399">
        <v>21</v>
      </c>
      <c r="P60" s="399">
        <v>18</v>
      </c>
      <c r="Q60" s="399">
        <v>16</v>
      </c>
      <c r="R60" s="399">
        <v>19</v>
      </c>
      <c r="S60" s="399">
        <v>20</v>
      </c>
      <c r="T60" s="399">
        <v>12</v>
      </c>
      <c r="U60" s="399">
        <v>29</v>
      </c>
      <c r="V60" s="399">
        <v>9</v>
      </c>
      <c r="W60" s="399">
        <v>4</v>
      </c>
      <c r="X60" s="399">
        <v>0</v>
      </c>
      <c r="Y60" s="399">
        <v>0</v>
      </c>
      <c r="Z60" s="400" t="s">
        <v>645</v>
      </c>
      <c r="AA60" s="381"/>
    </row>
    <row r="61" spans="1:27" s="397" customFormat="1" ht="15.75" customHeight="1">
      <c r="B61" s="401"/>
      <c r="C61" s="398"/>
      <c r="D61" s="402">
        <f>SUM(E61:Y61)</f>
        <v>15</v>
      </c>
      <c r="E61" s="403">
        <v>0</v>
      </c>
      <c r="F61" s="403">
        <v>0</v>
      </c>
      <c r="G61" s="403">
        <v>0</v>
      </c>
      <c r="H61" s="403">
        <v>0</v>
      </c>
      <c r="I61" s="402">
        <v>3</v>
      </c>
      <c r="J61" s="402">
        <v>8</v>
      </c>
      <c r="K61" s="402">
        <v>1</v>
      </c>
      <c r="L61" s="403">
        <v>0</v>
      </c>
      <c r="M61" s="403">
        <v>0</v>
      </c>
      <c r="N61" s="403">
        <v>0</v>
      </c>
      <c r="O61" s="403">
        <v>0</v>
      </c>
      <c r="P61" s="403">
        <v>0</v>
      </c>
      <c r="Q61" s="402">
        <v>1</v>
      </c>
      <c r="R61" s="403">
        <v>0</v>
      </c>
      <c r="S61" s="403">
        <v>0</v>
      </c>
      <c r="T61" s="403">
        <v>0</v>
      </c>
      <c r="U61" s="402">
        <v>1</v>
      </c>
      <c r="V61" s="403">
        <v>0</v>
      </c>
      <c r="W61" s="402">
        <v>1</v>
      </c>
      <c r="X61" s="403">
        <v>0</v>
      </c>
      <c r="Y61" s="403">
        <v>0</v>
      </c>
      <c r="Z61" s="404"/>
      <c r="AA61" s="396"/>
    </row>
    <row r="62" spans="1:27" ht="15.75" customHeight="1">
      <c r="A62" s="381"/>
      <c r="B62" s="176" t="s">
        <v>646</v>
      </c>
      <c r="C62" s="398">
        <v>841</v>
      </c>
      <c r="D62" s="399">
        <v>1328</v>
      </c>
      <c r="E62" s="399">
        <v>29</v>
      </c>
      <c r="F62" s="399">
        <v>37</v>
      </c>
      <c r="G62" s="399">
        <v>34</v>
      </c>
      <c r="H62" s="399">
        <v>56</v>
      </c>
      <c r="I62" s="399">
        <v>67</v>
      </c>
      <c r="J62" s="399">
        <v>86</v>
      </c>
      <c r="K62" s="399">
        <v>73</v>
      </c>
      <c r="L62" s="399">
        <v>75</v>
      </c>
      <c r="M62" s="399">
        <v>81</v>
      </c>
      <c r="N62" s="399">
        <v>93</v>
      </c>
      <c r="O62" s="399">
        <v>136</v>
      </c>
      <c r="P62" s="399">
        <v>100</v>
      </c>
      <c r="Q62" s="399">
        <v>81</v>
      </c>
      <c r="R62" s="399">
        <v>60</v>
      </c>
      <c r="S62" s="399">
        <v>101</v>
      </c>
      <c r="T62" s="399">
        <v>85</v>
      </c>
      <c r="U62" s="399">
        <v>66</v>
      </c>
      <c r="V62" s="399">
        <v>38</v>
      </c>
      <c r="W62" s="399">
        <v>24</v>
      </c>
      <c r="X62" s="399">
        <v>5</v>
      </c>
      <c r="Y62" s="434">
        <v>1</v>
      </c>
      <c r="Z62" s="400" t="s">
        <v>646</v>
      </c>
      <c r="AA62" s="381"/>
    </row>
    <row r="63" spans="1:27" s="397" customFormat="1" ht="15.75" customHeight="1">
      <c r="A63" s="405"/>
      <c r="B63" s="406"/>
      <c r="C63" s="407"/>
      <c r="D63" s="408">
        <f>SUM(E63:Y63)</f>
        <v>18</v>
      </c>
      <c r="E63" s="409">
        <v>0</v>
      </c>
      <c r="F63" s="409">
        <v>0</v>
      </c>
      <c r="G63" s="409">
        <v>0</v>
      </c>
      <c r="H63" s="409">
        <v>0</v>
      </c>
      <c r="I63" s="409">
        <v>0</v>
      </c>
      <c r="J63" s="408">
        <v>3</v>
      </c>
      <c r="K63" s="408">
        <v>2</v>
      </c>
      <c r="L63" s="408">
        <v>1</v>
      </c>
      <c r="M63" s="409">
        <v>0</v>
      </c>
      <c r="N63" s="408">
        <v>2</v>
      </c>
      <c r="O63" s="408">
        <v>1</v>
      </c>
      <c r="P63" s="408">
        <v>2</v>
      </c>
      <c r="Q63" s="409">
        <v>0</v>
      </c>
      <c r="R63" s="408">
        <v>1</v>
      </c>
      <c r="S63" s="408">
        <v>3</v>
      </c>
      <c r="T63" s="408">
        <v>1</v>
      </c>
      <c r="U63" s="408">
        <v>1</v>
      </c>
      <c r="V63" s="409">
        <v>0</v>
      </c>
      <c r="W63" s="409">
        <v>0</v>
      </c>
      <c r="X63" s="408">
        <v>1</v>
      </c>
      <c r="Y63" s="435">
        <v>0</v>
      </c>
      <c r="Z63" s="410"/>
      <c r="AA63" s="396"/>
    </row>
    <row r="64" spans="1:27" ht="15.75" customHeight="1">
      <c r="B64" s="176" t="s">
        <v>647</v>
      </c>
      <c r="C64" s="398">
        <v>665</v>
      </c>
      <c r="D64" s="399">
        <v>1138</v>
      </c>
      <c r="E64" s="399">
        <v>26</v>
      </c>
      <c r="F64" s="399">
        <v>30</v>
      </c>
      <c r="G64" s="399">
        <v>21</v>
      </c>
      <c r="H64" s="399">
        <v>31</v>
      </c>
      <c r="I64" s="399">
        <v>52</v>
      </c>
      <c r="J64" s="399">
        <v>46</v>
      </c>
      <c r="K64" s="399">
        <v>55</v>
      </c>
      <c r="L64" s="399">
        <v>53</v>
      </c>
      <c r="M64" s="399">
        <v>53</v>
      </c>
      <c r="N64" s="399">
        <v>69</v>
      </c>
      <c r="O64" s="399">
        <v>88</v>
      </c>
      <c r="P64" s="399">
        <v>76</v>
      </c>
      <c r="Q64" s="399">
        <v>61</v>
      </c>
      <c r="R64" s="399">
        <v>66</v>
      </c>
      <c r="S64" s="399">
        <v>123</v>
      </c>
      <c r="T64" s="399">
        <v>101</v>
      </c>
      <c r="U64" s="399">
        <v>103</v>
      </c>
      <c r="V64" s="399">
        <v>56</v>
      </c>
      <c r="W64" s="399">
        <v>22</v>
      </c>
      <c r="X64" s="399">
        <v>4</v>
      </c>
      <c r="Y64" s="399">
        <v>2</v>
      </c>
      <c r="Z64" s="400" t="s">
        <v>647</v>
      </c>
      <c r="AA64" s="381"/>
    </row>
    <row r="65" spans="1:27" s="397" customFormat="1" ht="15.75" customHeight="1">
      <c r="B65" s="401"/>
      <c r="C65" s="398"/>
      <c r="D65" s="402">
        <f>SUM(E65:Y65)</f>
        <v>14</v>
      </c>
      <c r="E65" s="403">
        <v>0</v>
      </c>
      <c r="F65" s="403">
        <v>0</v>
      </c>
      <c r="G65" s="403">
        <v>0</v>
      </c>
      <c r="H65" s="402">
        <v>1</v>
      </c>
      <c r="I65" s="402">
        <v>1</v>
      </c>
      <c r="J65" s="403">
        <v>0</v>
      </c>
      <c r="K65" s="402">
        <v>1</v>
      </c>
      <c r="L65" s="402">
        <v>2</v>
      </c>
      <c r="M65" s="402">
        <v>2</v>
      </c>
      <c r="N65" s="403">
        <v>0</v>
      </c>
      <c r="O65" s="402">
        <v>3</v>
      </c>
      <c r="P65" s="402">
        <v>1</v>
      </c>
      <c r="Q65" s="403">
        <v>0</v>
      </c>
      <c r="R65" s="402">
        <v>1</v>
      </c>
      <c r="S65" s="403">
        <v>0</v>
      </c>
      <c r="T65" s="402">
        <v>1</v>
      </c>
      <c r="U65" s="402">
        <v>1</v>
      </c>
      <c r="V65" s="403">
        <v>0</v>
      </c>
      <c r="W65" s="403">
        <v>0</v>
      </c>
      <c r="X65" s="403">
        <v>0</v>
      </c>
      <c r="Y65" s="403">
        <v>0</v>
      </c>
      <c r="Z65" s="404"/>
      <c r="AA65" s="396"/>
    </row>
    <row r="66" spans="1:27" ht="15.75" customHeight="1">
      <c r="B66" s="176" t="s">
        <v>648</v>
      </c>
      <c r="C66" s="398">
        <v>1574</v>
      </c>
      <c r="D66" s="399">
        <v>2568</v>
      </c>
      <c r="E66" s="399">
        <v>44</v>
      </c>
      <c r="F66" s="399">
        <v>46</v>
      </c>
      <c r="G66" s="399">
        <v>76</v>
      </c>
      <c r="H66" s="399">
        <v>129</v>
      </c>
      <c r="I66" s="399">
        <v>128</v>
      </c>
      <c r="J66" s="399">
        <v>170</v>
      </c>
      <c r="K66" s="399">
        <v>120</v>
      </c>
      <c r="L66" s="399">
        <v>116</v>
      </c>
      <c r="M66" s="399">
        <v>135</v>
      </c>
      <c r="N66" s="399">
        <v>220</v>
      </c>
      <c r="O66" s="399">
        <v>272</v>
      </c>
      <c r="P66" s="399">
        <v>173</v>
      </c>
      <c r="Q66" s="399">
        <v>145</v>
      </c>
      <c r="R66" s="399">
        <v>139</v>
      </c>
      <c r="S66" s="399">
        <v>244</v>
      </c>
      <c r="T66" s="399">
        <v>175</v>
      </c>
      <c r="U66" s="399">
        <v>127</v>
      </c>
      <c r="V66" s="399">
        <v>83</v>
      </c>
      <c r="W66" s="399">
        <v>23</v>
      </c>
      <c r="X66" s="399">
        <v>2</v>
      </c>
      <c r="Y66" s="399">
        <v>1</v>
      </c>
      <c r="Z66" s="400" t="s">
        <v>648</v>
      </c>
      <c r="AA66" s="381"/>
    </row>
    <row r="67" spans="1:27" s="397" customFormat="1" ht="15.75" customHeight="1">
      <c r="B67" s="401"/>
      <c r="C67" s="398"/>
      <c r="D67" s="402">
        <f>SUM(E67:Y67)</f>
        <v>80</v>
      </c>
      <c r="E67" s="402">
        <v>6</v>
      </c>
      <c r="F67" s="402">
        <v>1</v>
      </c>
      <c r="G67" s="402">
        <v>2</v>
      </c>
      <c r="H67" s="402">
        <v>1</v>
      </c>
      <c r="I67" s="402">
        <v>4</v>
      </c>
      <c r="J67" s="402">
        <v>11</v>
      </c>
      <c r="K67" s="402">
        <v>12</v>
      </c>
      <c r="L67" s="402">
        <v>10</v>
      </c>
      <c r="M67" s="402">
        <v>7</v>
      </c>
      <c r="N67" s="402">
        <v>4</v>
      </c>
      <c r="O67" s="402">
        <v>5</v>
      </c>
      <c r="P67" s="402">
        <v>1</v>
      </c>
      <c r="Q67" s="402">
        <v>3</v>
      </c>
      <c r="R67" s="402">
        <v>5</v>
      </c>
      <c r="S67" s="402">
        <v>2</v>
      </c>
      <c r="T67" s="402">
        <v>4</v>
      </c>
      <c r="U67" s="402">
        <v>2</v>
      </c>
      <c r="V67" s="403">
        <v>0</v>
      </c>
      <c r="W67" s="403">
        <v>0</v>
      </c>
      <c r="X67" s="403">
        <v>0</v>
      </c>
      <c r="Y67" s="403">
        <v>0</v>
      </c>
      <c r="Z67" s="404"/>
      <c r="AA67" s="396"/>
    </row>
    <row r="68" spans="1:27" ht="15.75" customHeight="1">
      <c r="B68" s="176" t="s">
        <v>649</v>
      </c>
      <c r="C68" s="398">
        <v>981</v>
      </c>
      <c r="D68" s="399">
        <v>1949</v>
      </c>
      <c r="E68" s="399">
        <v>37</v>
      </c>
      <c r="F68" s="399">
        <v>61</v>
      </c>
      <c r="G68" s="399">
        <v>82</v>
      </c>
      <c r="H68" s="399">
        <v>96</v>
      </c>
      <c r="I68" s="399">
        <v>86</v>
      </c>
      <c r="J68" s="399">
        <v>74</v>
      </c>
      <c r="K68" s="399">
        <v>87</v>
      </c>
      <c r="L68" s="399">
        <v>94</v>
      </c>
      <c r="M68" s="399">
        <v>107</v>
      </c>
      <c r="N68" s="399">
        <v>165</v>
      </c>
      <c r="O68" s="399">
        <v>159</v>
      </c>
      <c r="P68" s="399">
        <v>133</v>
      </c>
      <c r="Q68" s="399">
        <v>111</v>
      </c>
      <c r="R68" s="399">
        <v>111</v>
      </c>
      <c r="S68" s="399">
        <v>186</v>
      </c>
      <c r="T68" s="399">
        <v>170</v>
      </c>
      <c r="U68" s="399">
        <v>119</v>
      </c>
      <c r="V68" s="399">
        <v>51</v>
      </c>
      <c r="W68" s="399">
        <v>12</v>
      </c>
      <c r="X68" s="399">
        <v>7</v>
      </c>
      <c r="Y68" s="399">
        <v>1</v>
      </c>
      <c r="Z68" s="400" t="s">
        <v>649</v>
      </c>
      <c r="AA68" s="381"/>
    </row>
    <row r="69" spans="1:27" s="397" customFormat="1" ht="15.75" customHeight="1">
      <c r="B69" s="401"/>
      <c r="C69" s="398"/>
      <c r="D69" s="402">
        <f>SUM(E69:Y69)</f>
        <v>43</v>
      </c>
      <c r="E69" s="402">
        <v>3</v>
      </c>
      <c r="F69" s="402">
        <v>1</v>
      </c>
      <c r="G69" s="402">
        <v>1</v>
      </c>
      <c r="H69" s="402">
        <v>2</v>
      </c>
      <c r="I69" s="402">
        <v>1</v>
      </c>
      <c r="J69" s="402">
        <v>2</v>
      </c>
      <c r="K69" s="402">
        <v>5</v>
      </c>
      <c r="L69" s="402">
        <v>8</v>
      </c>
      <c r="M69" s="402">
        <v>2</v>
      </c>
      <c r="N69" s="402">
        <v>1</v>
      </c>
      <c r="O69" s="402">
        <v>1</v>
      </c>
      <c r="P69" s="402">
        <v>3</v>
      </c>
      <c r="Q69" s="402">
        <v>5</v>
      </c>
      <c r="R69" s="402">
        <v>3</v>
      </c>
      <c r="S69" s="402">
        <v>2</v>
      </c>
      <c r="T69" s="402">
        <v>1</v>
      </c>
      <c r="U69" s="402">
        <v>2</v>
      </c>
      <c r="V69" s="403">
        <v>0</v>
      </c>
      <c r="W69" s="403">
        <v>0</v>
      </c>
      <c r="X69" s="403">
        <v>0</v>
      </c>
      <c r="Y69" s="403">
        <v>0</v>
      </c>
      <c r="Z69" s="404"/>
      <c r="AA69" s="396"/>
    </row>
    <row r="70" spans="1:27" ht="15.75" customHeight="1">
      <c r="B70" s="176" t="s">
        <v>650</v>
      </c>
      <c r="C70" s="398">
        <v>1356</v>
      </c>
      <c r="D70" s="399">
        <v>2392</v>
      </c>
      <c r="E70" s="399">
        <v>133</v>
      </c>
      <c r="F70" s="399">
        <v>83</v>
      </c>
      <c r="G70" s="399">
        <v>57</v>
      </c>
      <c r="H70" s="411">
        <v>56</v>
      </c>
      <c r="I70" s="399">
        <v>95</v>
      </c>
      <c r="J70" s="399">
        <v>156</v>
      </c>
      <c r="K70" s="399">
        <v>177</v>
      </c>
      <c r="L70" s="399">
        <v>169</v>
      </c>
      <c r="M70" s="399">
        <v>139</v>
      </c>
      <c r="N70" s="399">
        <v>144</v>
      </c>
      <c r="O70" s="411">
        <v>189</v>
      </c>
      <c r="P70" s="399">
        <v>185</v>
      </c>
      <c r="Q70" s="399">
        <v>114</v>
      </c>
      <c r="R70" s="399">
        <v>128</v>
      </c>
      <c r="S70" s="411">
        <v>172</v>
      </c>
      <c r="T70" s="411">
        <v>155</v>
      </c>
      <c r="U70" s="411">
        <v>119</v>
      </c>
      <c r="V70" s="411">
        <v>91</v>
      </c>
      <c r="W70" s="411">
        <v>24</v>
      </c>
      <c r="X70" s="411">
        <v>6</v>
      </c>
      <c r="Y70" s="399">
        <v>0</v>
      </c>
      <c r="Z70" s="400" t="s">
        <v>650</v>
      </c>
      <c r="AA70" s="381"/>
    </row>
    <row r="71" spans="1:27" s="397" customFormat="1" ht="15.75" customHeight="1">
      <c r="A71" s="396"/>
      <c r="B71" s="401"/>
      <c r="C71" s="398"/>
      <c r="D71" s="402">
        <f>SUM(E71:Y71)</f>
        <v>72</v>
      </c>
      <c r="E71" s="402">
        <v>3</v>
      </c>
      <c r="F71" s="402">
        <v>5</v>
      </c>
      <c r="G71" s="402">
        <v>2</v>
      </c>
      <c r="H71" s="418">
        <v>1</v>
      </c>
      <c r="I71" s="402">
        <v>4</v>
      </c>
      <c r="J71" s="402">
        <v>8</v>
      </c>
      <c r="K71" s="402">
        <v>5</v>
      </c>
      <c r="L71" s="402">
        <v>7</v>
      </c>
      <c r="M71" s="402">
        <v>7</v>
      </c>
      <c r="N71" s="402">
        <v>3</v>
      </c>
      <c r="O71" s="418">
        <v>3</v>
      </c>
      <c r="P71" s="402">
        <v>10</v>
      </c>
      <c r="Q71" s="402">
        <v>5</v>
      </c>
      <c r="R71" s="402">
        <v>2</v>
      </c>
      <c r="S71" s="418">
        <v>1</v>
      </c>
      <c r="T71" s="418">
        <v>4</v>
      </c>
      <c r="U71" s="418">
        <v>1</v>
      </c>
      <c r="V71" s="418">
        <v>1</v>
      </c>
      <c r="W71" s="419">
        <v>0</v>
      </c>
      <c r="X71" s="419">
        <v>0</v>
      </c>
      <c r="Y71" s="403">
        <v>0</v>
      </c>
      <c r="Z71" s="404"/>
      <c r="AA71" s="396"/>
    </row>
    <row r="72" spans="1:27" ht="15.75" customHeight="1">
      <c r="A72" s="381"/>
      <c r="B72" s="176" t="s">
        <v>651</v>
      </c>
      <c r="C72" s="398">
        <v>1744</v>
      </c>
      <c r="D72" s="399">
        <v>2838</v>
      </c>
      <c r="E72" s="399">
        <v>60</v>
      </c>
      <c r="F72" s="399">
        <v>81</v>
      </c>
      <c r="G72" s="399">
        <v>69</v>
      </c>
      <c r="H72" s="399">
        <v>118</v>
      </c>
      <c r="I72" s="399">
        <v>140</v>
      </c>
      <c r="J72" s="399">
        <v>170</v>
      </c>
      <c r="K72" s="399">
        <v>136</v>
      </c>
      <c r="L72" s="399">
        <v>134</v>
      </c>
      <c r="M72" s="399">
        <v>143</v>
      </c>
      <c r="N72" s="399">
        <v>230</v>
      </c>
      <c r="O72" s="399">
        <v>283</v>
      </c>
      <c r="P72" s="399">
        <v>232</v>
      </c>
      <c r="Q72" s="399">
        <v>177</v>
      </c>
      <c r="R72" s="399">
        <v>161</v>
      </c>
      <c r="S72" s="399">
        <v>204</v>
      </c>
      <c r="T72" s="399">
        <v>169</v>
      </c>
      <c r="U72" s="399">
        <v>164</v>
      </c>
      <c r="V72" s="399">
        <v>123</v>
      </c>
      <c r="W72" s="399">
        <v>38</v>
      </c>
      <c r="X72" s="399">
        <v>4</v>
      </c>
      <c r="Y72" s="399">
        <v>2</v>
      </c>
      <c r="Z72" s="400" t="s">
        <v>651</v>
      </c>
      <c r="AA72" s="381"/>
    </row>
    <row r="73" spans="1:27" s="397" customFormat="1" ht="15.75" customHeight="1">
      <c r="A73" s="405"/>
      <c r="B73" s="406"/>
      <c r="C73" s="407"/>
      <c r="D73" s="408">
        <f>SUM(E73:Y73)</f>
        <v>114</v>
      </c>
      <c r="E73" s="408">
        <v>4</v>
      </c>
      <c r="F73" s="408">
        <v>2</v>
      </c>
      <c r="G73" s="408">
        <v>1</v>
      </c>
      <c r="H73" s="408">
        <v>2</v>
      </c>
      <c r="I73" s="408">
        <v>13</v>
      </c>
      <c r="J73" s="408">
        <v>17</v>
      </c>
      <c r="K73" s="408">
        <v>8</v>
      </c>
      <c r="L73" s="408">
        <v>10</v>
      </c>
      <c r="M73" s="408">
        <v>5</v>
      </c>
      <c r="N73" s="408">
        <v>4</v>
      </c>
      <c r="O73" s="408">
        <v>9</v>
      </c>
      <c r="P73" s="408">
        <v>9</v>
      </c>
      <c r="Q73" s="408">
        <v>8</v>
      </c>
      <c r="R73" s="408">
        <v>6</v>
      </c>
      <c r="S73" s="408">
        <v>5</v>
      </c>
      <c r="T73" s="408">
        <v>5</v>
      </c>
      <c r="U73" s="408">
        <v>2</v>
      </c>
      <c r="V73" s="408">
        <v>3</v>
      </c>
      <c r="W73" s="408">
        <v>1</v>
      </c>
      <c r="X73" s="409">
        <v>0</v>
      </c>
      <c r="Y73" s="409">
        <v>0</v>
      </c>
      <c r="Z73" s="410"/>
      <c r="AA73" s="396"/>
    </row>
    <row r="74" spans="1:27" ht="15.75" customHeight="1">
      <c r="A74" s="381"/>
      <c r="B74" s="176" t="s">
        <v>652</v>
      </c>
      <c r="C74" s="398">
        <v>1538</v>
      </c>
      <c r="D74" s="399">
        <v>2725</v>
      </c>
      <c r="E74" s="399">
        <v>57</v>
      </c>
      <c r="F74" s="399">
        <v>88</v>
      </c>
      <c r="G74" s="399">
        <v>66</v>
      </c>
      <c r="H74" s="399">
        <v>61</v>
      </c>
      <c r="I74" s="399">
        <v>111</v>
      </c>
      <c r="J74" s="399">
        <v>145</v>
      </c>
      <c r="K74" s="399">
        <v>142</v>
      </c>
      <c r="L74" s="399">
        <v>149</v>
      </c>
      <c r="M74" s="399">
        <v>171</v>
      </c>
      <c r="N74" s="399">
        <v>180</v>
      </c>
      <c r="O74" s="399">
        <v>233</v>
      </c>
      <c r="P74" s="399">
        <v>192</v>
      </c>
      <c r="Q74" s="399">
        <v>177</v>
      </c>
      <c r="R74" s="399">
        <v>210</v>
      </c>
      <c r="S74" s="399">
        <v>241</v>
      </c>
      <c r="T74" s="399">
        <v>204</v>
      </c>
      <c r="U74" s="399">
        <v>145</v>
      </c>
      <c r="V74" s="399">
        <v>104</v>
      </c>
      <c r="W74" s="399">
        <v>39</v>
      </c>
      <c r="X74" s="399">
        <v>9</v>
      </c>
      <c r="Y74" s="399">
        <v>1</v>
      </c>
      <c r="Z74" s="400" t="s">
        <v>652</v>
      </c>
      <c r="AA74" s="381"/>
    </row>
    <row r="75" spans="1:27" s="397" customFormat="1" ht="15.75" customHeight="1">
      <c r="A75" s="396"/>
      <c r="B75" s="401"/>
      <c r="C75" s="398"/>
      <c r="D75" s="402">
        <f>SUM(E75:Y75)</f>
        <v>50</v>
      </c>
      <c r="E75" s="403">
        <v>0</v>
      </c>
      <c r="F75" s="402">
        <v>2</v>
      </c>
      <c r="G75" s="402">
        <v>2</v>
      </c>
      <c r="H75" s="403">
        <v>0</v>
      </c>
      <c r="I75" s="402">
        <v>2</v>
      </c>
      <c r="J75" s="402">
        <v>8</v>
      </c>
      <c r="K75" s="402">
        <v>5</v>
      </c>
      <c r="L75" s="402">
        <v>6</v>
      </c>
      <c r="M75" s="402">
        <v>5</v>
      </c>
      <c r="N75" s="402">
        <v>3</v>
      </c>
      <c r="O75" s="402">
        <v>2</v>
      </c>
      <c r="P75" s="402">
        <v>4</v>
      </c>
      <c r="Q75" s="402">
        <v>2</v>
      </c>
      <c r="R75" s="402">
        <v>3</v>
      </c>
      <c r="S75" s="402">
        <v>2</v>
      </c>
      <c r="T75" s="402">
        <v>3</v>
      </c>
      <c r="U75" s="402">
        <v>1</v>
      </c>
      <c r="V75" s="403">
        <v>0</v>
      </c>
      <c r="W75" s="403">
        <v>0</v>
      </c>
      <c r="X75" s="403">
        <v>0</v>
      </c>
      <c r="Y75" s="403">
        <v>0</v>
      </c>
      <c r="Z75" s="404"/>
      <c r="AA75" s="396"/>
    </row>
    <row r="76" spans="1:27" ht="15.75" customHeight="1">
      <c r="A76" s="381"/>
      <c r="B76" s="176" t="s">
        <v>653</v>
      </c>
      <c r="C76" s="398">
        <v>682</v>
      </c>
      <c r="D76" s="399">
        <v>1343</v>
      </c>
      <c r="E76" s="399">
        <v>36</v>
      </c>
      <c r="F76" s="399">
        <v>53</v>
      </c>
      <c r="G76" s="399">
        <v>47</v>
      </c>
      <c r="H76" s="399">
        <v>51</v>
      </c>
      <c r="I76" s="399">
        <v>72</v>
      </c>
      <c r="J76" s="399">
        <v>89</v>
      </c>
      <c r="K76" s="399">
        <v>62</v>
      </c>
      <c r="L76" s="399">
        <v>88</v>
      </c>
      <c r="M76" s="399">
        <v>76</v>
      </c>
      <c r="N76" s="399">
        <v>113</v>
      </c>
      <c r="O76" s="399">
        <v>132</v>
      </c>
      <c r="P76" s="399">
        <v>88</v>
      </c>
      <c r="Q76" s="399">
        <v>80</v>
      </c>
      <c r="R76" s="399">
        <v>74</v>
      </c>
      <c r="S76" s="399">
        <v>104</v>
      </c>
      <c r="T76" s="399">
        <v>78</v>
      </c>
      <c r="U76" s="399">
        <v>52</v>
      </c>
      <c r="V76" s="399">
        <v>27</v>
      </c>
      <c r="W76" s="399">
        <v>15</v>
      </c>
      <c r="X76" s="399">
        <v>6</v>
      </c>
      <c r="Y76" s="399">
        <v>0</v>
      </c>
      <c r="Z76" s="400" t="s">
        <v>653</v>
      </c>
      <c r="AA76" s="381"/>
    </row>
    <row r="77" spans="1:27" s="397" customFormat="1" ht="15.75" customHeight="1">
      <c r="A77" s="396"/>
      <c r="B77" s="401"/>
      <c r="C77" s="398"/>
      <c r="D77" s="402">
        <f>SUM(E77:Y77)</f>
        <v>16</v>
      </c>
      <c r="E77" s="403">
        <v>0</v>
      </c>
      <c r="F77" s="403">
        <v>0</v>
      </c>
      <c r="G77" s="403">
        <v>0</v>
      </c>
      <c r="H77" s="403">
        <v>0</v>
      </c>
      <c r="I77" s="402">
        <v>1</v>
      </c>
      <c r="J77" s="402">
        <v>2</v>
      </c>
      <c r="K77" s="402">
        <v>2</v>
      </c>
      <c r="L77" s="402">
        <v>3</v>
      </c>
      <c r="M77" s="402">
        <v>1</v>
      </c>
      <c r="N77" s="402">
        <v>2</v>
      </c>
      <c r="O77" s="403">
        <v>0</v>
      </c>
      <c r="P77" s="403">
        <v>0</v>
      </c>
      <c r="Q77" s="403">
        <v>0</v>
      </c>
      <c r="R77" s="402">
        <v>2</v>
      </c>
      <c r="S77" s="403">
        <v>0</v>
      </c>
      <c r="T77" s="402">
        <v>1</v>
      </c>
      <c r="U77" s="402">
        <v>2</v>
      </c>
      <c r="V77" s="403">
        <v>0</v>
      </c>
      <c r="W77" s="403">
        <v>0</v>
      </c>
      <c r="X77" s="403">
        <v>0</v>
      </c>
      <c r="Y77" s="403">
        <v>0</v>
      </c>
      <c r="Z77" s="404"/>
      <c r="AA77" s="396"/>
    </row>
    <row r="78" spans="1:27" s="381" customFormat="1" ht="15.75" customHeight="1">
      <c r="B78" s="176" t="s">
        <v>654</v>
      </c>
      <c r="C78" s="398">
        <v>91</v>
      </c>
      <c r="D78" s="399">
        <v>123</v>
      </c>
      <c r="E78" s="399">
        <v>1</v>
      </c>
      <c r="F78" s="399">
        <v>0</v>
      </c>
      <c r="G78" s="399">
        <v>3</v>
      </c>
      <c r="H78" s="399">
        <v>8</v>
      </c>
      <c r="I78" s="399">
        <v>15</v>
      </c>
      <c r="J78" s="399">
        <v>12</v>
      </c>
      <c r="K78" s="399">
        <v>6</v>
      </c>
      <c r="L78" s="399">
        <v>8</v>
      </c>
      <c r="M78" s="399">
        <v>10</v>
      </c>
      <c r="N78" s="399">
        <v>13</v>
      </c>
      <c r="O78" s="399">
        <v>12</v>
      </c>
      <c r="P78" s="399">
        <v>7</v>
      </c>
      <c r="Q78" s="399">
        <v>3</v>
      </c>
      <c r="R78" s="399">
        <v>7</v>
      </c>
      <c r="S78" s="399">
        <v>8</v>
      </c>
      <c r="T78" s="399">
        <v>6</v>
      </c>
      <c r="U78" s="399">
        <v>3</v>
      </c>
      <c r="V78" s="399">
        <v>1</v>
      </c>
      <c r="W78" s="399">
        <v>0</v>
      </c>
      <c r="X78" s="399">
        <v>0</v>
      </c>
      <c r="Y78" s="399">
        <v>0</v>
      </c>
      <c r="Z78" s="400" t="s">
        <v>655</v>
      </c>
    </row>
    <row r="79" spans="1:27" s="396" customFormat="1" ht="15.75" customHeight="1">
      <c r="B79" s="401"/>
      <c r="C79" s="398"/>
      <c r="D79" s="402">
        <f>SUM(E79:Y79)</f>
        <v>14</v>
      </c>
      <c r="E79" s="403">
        <v>0</v>
      </c>
      <c r="F79" s="403">
        <v>0</v>
      </c>
      <c r="G79" s="403">
        <v>0</v>
      </c>
      <c r="H79" s="403">
        <v>0</v>
      </c>
      <c r="I79" s="402">
        <v>3</v>
      </c>
      <c r="J79" s="402">
        <v>7</v>
      </c>
      <c r="K79" s="402">
        <v>1</v>
      </c>
      <c r="L79" s="402">
        <v>1</v>
      </c>
      <c r="M79" s="403">
        <v>0</v>
      </c>
      <c r="N79" s="402">
        <v>1</v>
      </c>
      <c r="O79" s="403">
        <v>0</v>
      </c>
      <c r="P79" s="403">
        <v>0</v>
      </c>
      <c r="Q79" s="403">
        <v>0</v>
      </c>
      <c r="R79" s="403">
        <v>0</v>
      </c>
      <c r="S79" s="403">
        <v>0</v>
      </c>
      <c r="T79" s="402">
        <v>1</v>
      </c>
      <c r="U79" s="403">
        <v>0</v>
      </c>
      <c r="V79" s="403">
        <v>0</v>
      </c>
      <c r="W79" s="403">
        <v>0</v>
      </c>
      <c r="X79" s="403">
        <v>0</v>
      </c>
      <c r="Y79" s="403">
        <v>0</v>
      </c>
      <c r="Z79" s="404"/>
    </row>
    <row r="80" spans="1:27" s="381" customFormat="1" ht="15.75" customHeight="1">
      <c r="B80" s="176" t="s">
        <v>656</v>
      </c>
      <c r="C80" s="398">
        <v>283</v>
      </c>
      <c r="D80" s="399">
        <v>503</v>
      </c>
      <c r="E80" s="399">
        <v>8</v>
      </c>
      <c r="F80" s="399">
        <v>14</v>
      </c>
      <c r="G80" s="399">
        <v>18</v>
      </c>
      <c r="H80" s="399">
        <v>22</v>
      </c>
      <c r="I80" s="399">
        <v>23</v>
      </c>
      <c r="J80" s="399">
        <v>19</v>
      </c>
      <c r="K80" s="399">
        <v>14</v>
      </c>
      <c r="L80" s="399">
        <v>26</v>
      </c>
      <c r="M80" s="399">
        <v>28</v>
      </c>
      <c r="N80" s="399">
        <v>34</v>
      </c>
      <c r="O80" s="399">
        <v>52</v>
      </c>
      <c r="P80" s="399">
        <v>38</v>
      </c>
      <c r="Q80" s="399">
        <v>23</v>
      </c>
      <c r="R80" s="399">
        <v>33</v>
      </c>
      <c r="S80" s="399">
        <v>57</v>
      </c>
      <c r="T80" s="399">
        <v>43</v>
      </c>
      <c r="U80" s="399">
        <v>33</v>
      </c>
      <c r="V80" s="399">
        <v>14</v>
      </c>
      <c r="W80" s="399">
        <v>4</v>
      </c>
      <c r="X80" s="399">
        <v>0</v>
      </c>
      <c r="Y80" s="399">
        <v>0</v>
      </c>
      <c r="Z80" s="400" t="s">
        <v>657</v>
      </c>
    </row>
    <row r="81" spans="1:27" s="396" customFormat="1" ht="15.75" customHeight="1">
      <c r="B81" s="401"/>
      <c r="C81" s="398"/>
      <c r="D81" s="402">
        <f>SUM(E81:Y81)</f>
        <v>5</v>
      </c>
      <c r="E81" s="403">
        <v>0</v>
      </c>
      <c r="F81" s="403">
        <v>0</v>
      </c>
      <c r="G81" s="403">
        <v>0</v>
      </c>
      <c r="H81" s="403">
        <v>0</v>
      </c>
      <c r="I81" s="402">
        <v>1</v>
      </c>
      <c r="J81" s="402">
        <v>1</v>
      </c>
      <c r="K81" s="403">
        <v>0</v>
      </c>
      <c r="L81" s="402">
        <v>1</v>
      </c>
      <c r="M81" s="402">
        <v>1</v>
      </c>
      <c r="N81" s="403">
        <v>0</v>
      </c>
      <c r="O81" s="403">
        <v>0</v>
      </c>
      <c r="P81" s="403">
        <v>0</v>
      </c>
      <c r="Q81" s="403">
        <v>0</v>
      </c>
      <c r="R81" s="403">
        <v>0</v>
      </c>
      <c r="S81" s="402">
        <v>1</v>
      </c>
      <c r="T81" s="403">
        <v>0</v>
      </c>
      <c r="U81" s="403">
        <v>0</v>
      </c>
      <c r="V81" s="403">
        <v>0</v>
      </c>
      <c r="W81" s="403">
        <v>0</v>
      </c>
      <c r="X81" s="403">
        <v>0</v>
      </c>
      <c r="Y81" s="403">
        <v>0</v>
      </c>
      <c r="Z81" s="404"/>
    </row>
    <row r="82" spans="1:27" s="381" customFormat="1" ht="15.75" customHeight="1">
      <c r="B82" s="176" t="s">
        <v>658</v>
      </c>
      <c r="C82" s="398">
        <v>286</v>
      </c>
      <c r="D82" s="399">
        <v>645</v>
      </c>
      <c r="E82" s="399">
        <v>7</v>
      </c>
      <c r="F82" s="399">
        <v>19</v>
      </c>
      <c r="G82" s="399">
        <v>31</v>
      </c>
      <c r="H82" s="399">
        <v>54</v>
      </c>
      <c r="I82" s="399">
        <v>57</v>
      </c>
      <c r="J82" s="399">
        <v>37</v>
      </c>
      <c r="K82" s="399">
        <v>18</v>
      </c>
      <c r="L82" s="399">
        <v>28</v>
      </c>
      <c r="M82" s="399">
        <v>28</v>
      </c>
      <c r="N82" s="399">
        <v>69</v>
      </c>
      <c r="O82" s="399">
        <v>80</v>
      </c>
      <c r="P82" s="399">
        <v>61</v>
      </c>
      <c r="Q82" s="399">
        <v>21</v>
      </c>
      <c r="R82" s="399">
        <v>26</v>
      </c>
      <c r="S82" s="399">
        <v>40</v>
      </c>
      <c r="T82" s="399">
        <v>25</v>
      </c>
      <c r="U82" s="399">
        <v>23</v>
      </c>
      <c r="V82" s="399">
        <v>13</v>
      </c>
      <c r="W82" s="399">
        <v>5</v>
      </c>
      <c r="X82" s="399">
        <v>3</v>
      </c>
      <c r="Y82" s="399">
        <v>0</v>
      </c>
      <c r="Z82" s="400" t="s">
        <v>659</v>
      </c>
    </row>
    <row r="83" spans="1:27" s="396" customFormat="1" ht="15.75" customHeight="1">
      <c r="A83" s="405"/>
      <c r="B83" s="406"/>
      <c r="C83" s="407"/>
      <c r="D83" s="408">
        <f>SUM(E83:Y83)</f>
        <v>25</v>
      </c>
      <c r="E83" s="409">
        <v>0</v>
      </c>
      <c r="F83" s="409">
        <v>0</v>
      </c>
      <c r="G83" s="409">
        <v>0</v>
      </c>
      <c r="H83" s="408">
        <v>1</v>
      </c>
      <c r="I83" s="408">
        <v>3</v>
      </c>
      <c r="J83" s="408">
        <v>6</v>
      </c>
      <c r="K83" s="408">
        <v>2</v>
      </c>
      <c r="L83" s="408">
        <v>5</v>
      </c>
      <c r="M83" s="408">
        <v>3</v>
      </c>
      <c r="N83" s="408">
        <v>1</v>
      </c>
      <c r="O83" s="409">
        <v>0</v>
      </c>
      <c r="P83" s="408">
        <v>1</v>
      </c>
      <c r="Q83" s="409">
        <v>0</v>
      </c>
      <c r="R83" s="408">
        <v>1</v>
      </c>
      <c r="S83" s="408">
        <v>1</v>
      </c>
      <c r="T83" s="409">
        <v>0</v>
      </c>
      <c r="U83" s="409">
        <v>0</v>
      </c>
      <c r="V83" s="408">
        <v>1</v>
      </c>
      <c r="W83" s="409">
        <v>0</v>
      </c>
      <c r="X83" s="409">
        <v>0</v>
      </c>
      <c r="Y83" s="409">
        <v>0</v>
      </c>
      <c r="Z83" s="410"/>
    </row>
    <row r="84" spans="1:27" s="381" customFormat="1" ht="15.75" customHeight="1">
      <c r="B84" s="176" t="s">
        <v>660</v>
      </c>
      <c r="C84" s="398">
        <v>60</v>
      </c>
      <c r="D84" s="399">
        <v>95</v>
      </c>
      <c r="E84" s="399">
        <v>1</v>
      </c>
      <c r="F84" s="399">
        <v>0</v>
      </c>
      <c r="G84" s="399">
        <v>1</v>
      </c>
      <c r="H84" s="399">
        <v>3</v>
      </c>
      <c r="I84" s="399">
        <v>4</v>
      </c>
      <c r="J84" s="399">
        <v>3</v>
      </c>
      <c r="K84" s="399">
        <v>4</v>
      </c>
      <c r="L84" s="399">
        <v>3</v>
      </c>
      <c r="M84" s="399">
        <v>2</v>
      </c>
      <c r="N84" s="399">
        <v>5</v>
      </c>
      <c r="O84" s="399">
        <v>7</v>
      </c>
      <c r="P84" s="399">
        <v>10</v>
      </c>
      <c r="Q84" s="399">
        <v>4</v>
      </c>
      <c r="R84" s="399">
        <v>6</v>
      </c>
      <c r="S84" s="399">
        <v>7</v>
      </c>
      <c r="T84" s="399">
        <v>14</v>
      </c>
      <c r="U84" s="399">
        <v>11</v>
      </c>
      <c r="V84" s="399">
        <v>4</v>
      </c>
      <c r="W84" s="399">
        <v>5</v>
      </c>
      <c r="X84" s="399">
        <v>1</v>
      </c>
      <c r="Y84" s="399">
        <v>0</v>
      </c>
      <c r="Z84" s="400" t="s">
        <v>661</v>
      </c>
    </row>
    <row r="85" spans="1:27" s="396" customFormat="1" ht="15.75" customHeight="1">
      <c r="B85" s="401"/>
      <c r="C85" s="398"/>
      <c r="D85" s="403">
        <f>SUM(E85:Y85)</f>
        <v>0</v>
      </c>
      <c r="E85" s="403">
        <v>0</v>
      </c>
      <c r="F85" s="403">
        <v>0</v>
      </c>
      <c r="G85" s="403">
        <v>0</v>
      </c>
      <c r="H85" s="403">
        <v>0</v>
      </c>
      <c r="I85" s="403">
        <v>0</v>
      </c>
      <c r="J85" s="403">
        <v>0</v>
      </c>
      <c r="K85" s="403">
        <v>0</v>
      </c>
      <c r="L85" s="403">
        <v>0</v>
      </c>
      <c r="M85" s="403">
        <v>0</v>
      </c>
      <c r="N85" s="403">
        <v>0</v>
      </c>
      <c r="O85" s="403">
        <v>0</v>
      </c>
      <c r="P85" s="403">
        <v>0</v>
      </c>
      <c r="Q85" s="403">
        <v>0</v>
      </c>
      <c r="R85" s="403">
        <v>0</v>
      </c>
      <c r="S85" s="403">
        <v>0</v>
      </c>
      <c r="T85" s="403">
        <v>0</v>
      </c>
      <c r="U85" s="403">
        <v>0</v>
      </c>
      <c r="V85" s="403">
        <v>0</v>
      </c>
      <c r="W85" s="403">
        <v>0</v>
      </c>
      <c r="X85" s="403">
        <v>0</v>
      </c>
      <c r="Y85" s="403">
        <v>0</v>
      </c>
      <c r="Z85" s="404"/>
    </row>
    <row r="86" spans="1:27" s="381" customFormat="1" ht="15.75" customHeight="1">
      <c r="B86" s="176" t="s">
        <v>662</v>
      </c>
      <c r="C86" s="398">
        <v>439</v>
      </c>
      <c r="D86" s="399">
        <v>838</v>
      </c>
      <c r="E86" s="399">
        <v>20</v>
      </c>
      <c r="F86" s="399">
        <v>24</v>
      </c>
      <c r="G86" s="399">
        <v>37</v>
      </c>
      <c r="H86" s="399">
        <v>66</v>
      </c>
      <c r="I86" s="399">
        <v>63</v>
      </c>
      <c r="J86" s="399">
        <v>37</v>
      </c>
      <c r="K86" s="399">
        <v>27</v>
      </c>
      <c r="L86" s="399">
        <v>33</v>
      </c>
      <c r="M86" s="399">
        <v>50</v>
      </c>
      <c r="N86" s="399">
        <v>71</v>
      </c>
      <c r="O86" s="399">
        <v>95</v>
      </c>
      <c r="P86" s="399">
        <v>50</v>
      </c>
      <c r="Q86" s="399">
        <v>32</v>
      </c>
      <c r="R86" s="399">
        <v>38</v>
      </c>
      <c r="S86" s="399">
        <v>63</v>
      </c>
      <c r="T86" s="399">
        <v>57</v>
      </c>
      <c r="U86" s="399">
        <v>41</v>
      </c>
      <c r="V86" s="399">
        <v>23</v>
      </c>
      <c r="W86" s="399">
        <v>7</v>
      </c>
      <c r="X86" s="399">
        <v>4</v>
      </c>
      <c r="Y86" s="399">
        <v>0</v>
      </c>
      <c r="Z86" s="400" t="s">
        <v>663</v>
      </c>
    </row>
    <row r="87" spans="1:27" s="396" customFormat="1" ht="15.75" customHeight="1">
      <c r="B87" s="401"/>
      <c r="C87" s="398"/>
      <c r="D87" s="402">
        <f>SUM(E87:Y87)</f>
        <v>31</v>
      </c>
      <c r="E87" s="402">
        <v>1</v>
      </c>
      <c r="F87" s="402">
        <v>4</v>
      </c>
      <c r="G87" s="403">
        <v>0</v>
      </c>
      <c r="H87" s="402">
        <v>1</v>
      </c>
      <c r="I87" s="402">
        <v>3</v>
      </c>
      <c r="J87" s="402">
        <v>4</v>
      </c>
      <c r="K87" s="403">
        <v>0</v>
      </c>
      <c r="L87" s="402">
        <v>1</v>
      </c>
      <c r="M87" s="402">
        <v>8</v>
      </c>
      <c r="N87" s="403">
        <v>0</v>
      </c>
      <c r="O87" s="402">
        <v>2</v>
      </c>
      <c r="P87" s="402">
        <v>1</v>
      </c>
      <c r="Q87" s="402">
        <v>1</v>
      </c>
      <c r="R87" s="402">
        <v>1</v>
      </c>
      <c r="S87" s="402">
        <v>1</v>
      </c>
      <c r="T87" s="402">
        <v>2</v>
      </c>
      <c r="U87" s="403">
        <v>0</v>
      </c>
      <c r="V87" s="403">
        <v>0</v>
      </c>
      <c r="W87" s="403">
        <v>0</v>
      </c>
      <c r="X87" s="402">
        <v>1</v>
      </c>
      <c r="Y87" s="403">
        <v>0</v>
      </c>
      <c r="Z87" s="404"/>
    </row>
    <row r="88" spans="1:27" s="381" customFormat="1" ht="15.75" customHeight="1">
      <c r="B88" s="176" t="s">
        <v>664</v>
      </c>
      <c r="C88" s="398">
        <v>189</v>
      </c>
      <c r="D88" s="399">
        <v>362</v>
      </c>
      <c r="E88" s="399">
        <v>2</v>
      </c>
      <c r="F88" s="399">
        <v>6</v>
      </c>
      <c r="G88" s="399">
        <v>12</v>
      </c>
      <c r="H88" s="399">
        <v>21</v>
      </c>
      <c r="I88" s="399">
        <v>25</v>
      </c>
      <c r="J88" s="399">
        <v>16</v>
      </c>
      <c r="K88" s="399">
        <v>12</v>
      </c>
      <c r="L88" s="399">
        <v>17</v>
      </c>
      <c r="M88" s="399">
        <v>13</v>
      </c>
      <c r="N88" s="399">
        <v>31</v>
      </c>
      <c r="O88" s="399">
        <v>40</v>
      </c>
      <c r="P88" s="399">
        <v>26</v>
      </c>
      <c r="Q88" s="399">
        <v>19</v>
      </c>
      <c r="R88" s="399">
        <v>22</v>
      </c>
      <c r="S88" s="399">
        <v>37</v>
      </c>
      <c r="T88" s="399">
        <v>28</v>
      </c>
      <c r="U88" s="399">
        <v>23</v>
      </c>
      <c r="V88" s="399">
        <v>9</v>
      </c>
      <c r="W88" s="399">
        <v>1</v>
      </c>
      <c r="X88" s="399">
        <v>2</v>
      </c>
      <c r="Y88" s="399">
        <v>0</v>
      </c>
      <c r="Z88" s="400" t="s">
        <v>665</v>
      </c>
    </row>
    <row r="89" spans="1:27" s="396" customFormat="1" ht="15.75" customHeight="1">
      <c r="B89" s="401"/>
      <c r="C89" s="398"/>
      <c r="D89" s="402">
        <f>SUM(E89:Y89)</f>
        <v>16</v>
      </c>
      <c r="E89" s="402">
        <v>2</v>
      </c>
      <c r="F89" s="403">
        <v>0</v>
      </c>
      <c r="G89" s="403">
        <v>0</v>
      </c>
      <c r="H89" s="402">
        <v>1</v>
      </c>
      <c r="I89" s="402">
        <v>3</v>
      </c>
      <c r="J89" s="402">
        <v>4</v>
      </c>
      <c r="K89" s="402">
        <v>1</v>
      </c>
      <c r="L89" s="402">
        <v>1</v>
      </c>
      <c r="M89" s="403">
        <v>0</v>
      </c>
      <c r="N89" s="402">
        <v>1</v>
      </c>
      <c r="O89" s="402">
        <v>2</v>
      </c>
      <c r="P89" s="403">
        <v>0</v>
      </c>
      <c r="Q89" s="403">
        <v>0</v>
      </c>
      <c r="R89" s="402">
        <v>1</v>
      </c>
      <c r="S89" s="403">
        <v>0</v>
      </c>
      <c r="T89" s="403">
        <v>0</v>
      </c>
      <c r="U89" s="403">
        <v>0</v>
      </c>
      <c r="V89" s="403">
        <v>0</v>
      </c>
      <c r="W89" s="403">
        <v>0</v>
      </c>
      <c r="X89" s="403">
        <v>0</v>
      </c>
      <c r="Y89" s="403">
        <v>0</v>
      </c>
      <c r="Z89" s="404"/>
    </row>
    <row r="90" spans="1:27" s="381" customFormat="1" ht="15.75" customHeight="1">
      <c r="B90" s="176" t="s">
        <v>666</v>
      </c>
      <c r="C90" s="398">
        <v>763</v>
      </c>
      <c r="D90" s="399">
        <v>1398</v>
      </c>
      <c r="E90" s="399">
        <v>55</v>
      </c>
      <c r="F90" s="399">
        <v>49</v>
      </c>
      <c r="G90" s="399">
        <v>45</v>
      </c>
      <c r="H90" s="399">
        <v>60</v>
      </c>
      <c r="I90" s="399">
        <v>79</v>
      </c>
      <c r="J90" s="399">
        <v>82</v>
      </c>
      <c r="K90" s="399">
        <v>84</v>
      </c>
      <c r="L90" s="399">
        <v>68</v>
      </c>
      <c r="M90" s="399">
        <v>70</v>
      </c>
      <c r="N90" s="399">
        <v>122</v>
      </c>
      <c r="O90" s="399">
        <v>135</v>
      </c>
      <c r="P90" s="399">
        <v>101</v>
      </c>
      <c r="Q90" s="399">
        <v>64</v>
      </c>
      <c r="R90" s="399">
        <v>66</v>
      </c>
      <c r="S90" s="399">
        <v>104</v>
      </c>
      <c r="T90" s="399">
        <v>86</v>
      </c>
      <c r="U90" s="399">
        <v>80</v>
      </c>
      <c r="V90" s="399">
        <v>35</v>
      </c>
      <c r="W90" s="399">
        <v>8</v>
      </c>
      <c r="X90" s="399">
        <v>3</v>
      </c>
      <c r="Y90" s="399">
        <v>2</v>
      </c>
      <c r="Z90" s="400" t="s">
        <v>666</v>
      </c>
    </row>
    <row r="91" spans="1:27" s="396" customFormat="1" ht="15.75" customHeight="1">
      <c r="B91" s="401"/>
      <c r="C91" s="398"/>
      <c r="D91" s="402">
        <f>SUM(E91:Y91)</f>
        <v>24</v>
      </c>
      <c r="E91" s="403">
        <v>0</v>
      </c>
      <c r="F91" s="403">
        <v>0</v>
      </c>
      <c r="G91" s="403">
        <v>0</v>
      </c>
      <c r="H91" s="403">
        <v>0</v>
      </c>
      <c r="I91" s="402">
        <v>2</v>
      </c>
      <c r="J91" s="402">
        <v>4</v>
      </c>
      <c r="K91" s="402">
        <v>6</v>
      </c>
      <c r="L91" s="402">
        <v>2</v>
      </c>
      <c r="M91" s="402">
        <v>3</v>
      </c>
      <c r="N91" s="403">
        <v>0</v>
      </c>
      <c r="O91" s="402">
        <v>3</v>
      </c>
      <c r="P91" s="402">
        <v>2</v>
      </c>
      <c r="Q91" s="402">
        <v>1</v>
      </c>
      <c r="R91" s="403">
        <v>0</v>
      </c>
      <c r="S91" s="403">
        <v>0</v>
      </c>
      <c r="T91" s="403">
        <v>0</v>
      </c>
      <c r="U91" s="403">
        <v>0</v>
      </c>
      <c r="V91" s="403">
        <v>0</v>
      </c>
      <c r="W91" s="402">
        <v>1</v>
      </c>
      <c r="X91" s="403">
        <v>0</v>
      </c>
      <c r="Y91" s="403">
        <v>0</v>
      </c>
      <c r="Z91" s="404"/>
    </row>
    <row r="92" spans="1:27" ht="15.75" customHeight="1">
      <c r="A92" s="436"/>
      <c r="B92" s="176" t="s">
        <v>667</v>
      </c>
      <c r="C92" s="398">
        <v>651</v>
      </c>
      <c r="D92" s="399">
        <v>1493</v>
      </c>
      <c r="E92" s="399">
        <v>39</v>
      </c>
      <c r="F92" s="399">
        <v>77</v>
      </c>
      <c r="G92" s="399">
        <v>91</v>
      </c>
      <c r="H92" s="399">
        <v>89</v>
      </c>
      <c r="I92" s="399">
        <v>90</v>
      </c>
      <c r="J92" s="399">
        <v>67</v>
      </c>
      <c r="K92" s="399">
        <v>76</v>
      </c>
      <c r="L92" s="399">
        <v>74</v>
      </c>
      <c r="M92" s="399">
        <v>95</v>
      </c>
      <c r="N92" s="399">
        <v>138</v>
      </c>
      <c r="O92" s="399">
        <v>126</v>
      </c>
      <c r="P92" s="399">
        <v>116</v>
      </c>
      <c r="Q92" s="399">
        <v>59</v>
      </c>
      <c r="R92" s="399">
        <v>80</v>
      </c>
      <c r="S92" s="399">
        <v>82</v>
      </c>
      <c r="T92" s="399">
        <v>66</v>
      </c>
      <c r="U92" s="399">
        <v>58</v>
      </c>
      <c r="V92" s="399">
        <v>51</v>
      </c>
      <c r="W92" s="399">
        <v>16</v>
      </c>
      <c r="X92" s="399">
        <v>3</v>
      </c>
      <c r="Y92" s="399">
        <v>0</v>
      </c>
      <c r="Z92" s="400" t="s">
        <v>667</v>
      </c>
      <c r="AA92" s="381"/>
    </row>
    <row r="93" spans="1:27" s="397" customFormat="1" ht="15.75" customHeight="1">
      <c r="A93" s="437"/>
      <c r="B93" s="406"/>
      <c r="C93" s="407"/>
      <c r="D93" s="408">
        <f>SUM(E93:Y93)</f>
        <v>70</v>
      </c>
      <c r="E93" s="408">
        <v>1</v>
      </c>
      <c r="F93" s="408">
        <v>5</v>
      </c>
      <c r="G93" s="408">
        <v>5</v>
      </c>
      <c r="H93" s="408">
        <v>8</v>
      </c>
      <c r="I93" s="408">
        <v>7</v>
      </c>
      <c r="J93" s="408">
        <v>4</v>
      </c>
      <c r="K93" s="408">
        <v>7</v>
      </c>
      <c r="L93" s="408">
        <v>5</v>
      </c>
      <c r="M93" s="408">
        <v>12</v>
      </c>
      <c r="N93" s="408">
        <v>5</v>
      </c>
      <c r="O93" s="408">
        <v>4</v>
      </c>
      <c r="P93" s="409">
        <v>0</v>
      </c>
      <c r="Q93" s="409">
        <v>0</v>
      </c>
      <c r="R93" s="408">
        <v>2</v>
      </c>
      <c r="S93" s="408">
        <v>3</v>
      </c>
      <c r="T93" s="409">
        <v>0</v>
      </c>
      <c r="U93" s="408">
        <v>1</v>
      </c>
      <c r="V93" s="408">
        <v>1</v>
      </c>
      <c r="W93" s="409">
        <v>0</v>
      </c>
      <c r="X93" s="409">
        <v>0</v>
      </c>
      <c r="Y93" s="409">
        <v>0</v>
      </c>
      <c r="Z93" s="410"/>
      <c r="AA93" s="396"/>
    </row>
    <row r="94" spans="1:27" ht="15.75" customHeight="1">
      <c r="B94" s="176" t="s">
        <v>668</v>
      </c>
      <c r="C94" s="398">
        <v>251</v>
      </c>
      <c r="D94" s="399">
        <v>435</v>
      </c>
      <c r="E94" s="399">
        <v>12</v>
      </c>
      <c r="F94" s="399">
        <v>11</v>
      </c>
      <c r="G94" s="399">
        <v>11</v>
      </c>
      <c r="H94" s="399">
        <v>12</v>
      </c>
      <c r="I94" s="399">
        <v>15</v>
      </c>
      <c r="J94" s="399">
        <v>20</v>
      </c>
      <c r="K94" s="399">
        <v>20</v>
      </c>
      <c r="L94" s="399">
        <v>22</v>
      </c>
      <c r="M94" s="399">
        <v>17</v>
      </c>
      <c r="N94" s="399">
        <v>31</v>
      </c>
      <c r="O94" s="399">
        <v>41</v>
      </c>
      <c r="P94" s="399">
        <v>23</v>
      </c>
      <c r="Q94" s="399">
        <v>18</v>
      </c>
      <c r="R94" s="399">
        <v>18</v>
      </c>
      <c r="S94" s="399">
        <v>43</v>
      </c>
      <c r="T94" s="399">
        <v>41</v>
      </c>
      <c r="U94" s="399">
        <v>49</v>
      </c>
      <c r="V94" s="399">
        <v>21</v>
      </c>
      <c r="W94" s="399">
        <v>8</v>
      </c>
      <c r="X94" s="399">
        <v>1</v>
      </c>
      <c r="Y94" s="399">
        <v>1</v>
      </c>
      <c r="Z94" s="400" t="s">
        <v>669</v>
      </c>
      <c r="AA94" s="381"/>
    </row>
    <row r="95" spans="1:27" s="397" customFormat="1" ht="15.75" customHeight="1">
      <c r="B95" s="401"/>
      <c r="C95" s="398"/>
      <c r="D95" s="402">
        <f>SUM(E95:Y95)</f>
        <v>22</v>
      </c>
      <c r="E95" s="402">
        <v>1</v>
      </c>
      <c r="F95" s="403">
        <v>0</v>
      </c>
      <c r="G95" s="403">
        <v>0</v>
      </c>
      <c r="H95" s="403">
        <v>0</v>
      </c>
      <c r="I95" s="402">
        <v>1</v>
      </c>
      <c r="J95" s="402">
        <v>7</v>
      </c>
      <c r="K95" s="402">
        <v>3</v>
      </c>
      <c r="L95" s="402">
        <v>8</v>
      </c>
      <c r="M95" s="403">
        <v>0</v>
      </c>
      <c r="N95" s="403">
        <v>0</v>
      </c>
      <c r="O95" s="403">
        <v>0</v>
      </c>
      <c r="P95" s="403">
        <v>0</v>
      </c>
      <c r="Q95" s="402">
        <v>1</v>
      </c>
      <c r="R95" s="402">
        <v>1</v>
      </c>
      <c r="S95" s="403">
        <v>0</v>
      </c>
      <c r="T95" s="403">
        <v>0</v>
      </c>
      <c r="U95" s="403">
        <v>0</v>
      </c>
      <c r="V95" s="403">
        <v>0</v>
      </c>
      <c r="W95" s="403">
        <v>0</v>
      </c>
      <c r="X95" s="403">
        <v>0</v>
      </c>
      <c r="Y95" s="403">
        <v>0</v>
      </c>
      <c r="Z95" s="404"/>
      <c r="AA95" s="396"/>
    </row>
    <row r="96" spans="1:27" ht="15.75" customHeight="1">
      <c r="B96" s="176" t="s">
        <v>670</v>
      </c>
      <c r="C96" s="398">
        <v>264</v>
      </c>
      <c r="D96" s="399">
        <v>634</v>
      </c>
      <c r="E96" s="399">
        <v>8</v>
      </c>
      <c r="F96" s="399">
        <v>17</v>
      </c>
      <c r="G96" s="399">
        <v>20</v>
      </c>
      <c r="H96" s="399">
        <v>35</v>
      </c>
      <c r="I96" s="399">
        <v>59</v>
      </c>
      <c r="J96" s="399">
        <v>42</v>
      </c>
      <c r="K96" s="399">
        <v>21</v>
      </c>
      <c r="L96" s="399">
        <v>24</v>
      </c>
      <c r="M96" s="399">
        <v>24</v>
      </c>
      <c r="N96" s="399">
        <v>40</v>
      </c>
      <c r="O96" s="399">
        <v>83</v>
      </c>
      <c r="P96" s="399">
        <v>70</v>
      </c>
      <c r="Q96" s="399">
        <v>46</v>
      </c>
      <c r="R96" s="399">
        <v>28</v>
      </c>
      <c r="S96" s="399">
        <v>49</v>
      </c>
      <c r="T96" s="399">
        <v>36</v>
      </c>
      <c r="U96" s="399">
        <v>21</v>
      </c>
      <c r="V96" s="399">
        <v>11</v>
      </c>
      <c r="W96" s="399">
        <v>0</v>
      </c>
      <c r="X96" s="399">
        <v>0</v>
      </c>
      <c r="Y96" s="399">
        <v>0</v>
      </c>
      <c r="Z96" s="400" t="s">
        <v>671</v>
      </c>
      <c r="AA96" s="381"/>
    </row>
    <row r="97" spans="1:27" s="397" customFormat="1" ht="15.75" customHeight="1">
      <c r="A97" s="396"/>
      <c r="B97" s="401"/>
      <c r="C97" s="398"/>
      <c r="D97" s="402">
        <f>SUM(E97:Y97)</f>
        <v>10</v>
      </c>
      <c r="E97" s="403">
        <v>0</v>
      </c>
      <c r="F97" s="402">
        <v>1</v>
      </c>
      <c r="G97" s="403">
        <v>0</v>
      </c>
      <c r="H97" s="403">
        <v>0</v>
      </c>
      <c r="I97" s="402">
        <v>1</v>
      </c>
      <c r="J97" s="402">
        <v>2</v>
      </c>
      <c r="K97" s="402">
        <v>1</v>
      </c>
      <c r="L97" s="402">
        <v>1</v>
      </c>
      <c r="M97" s="403">
        <v>0</v>
      </c>
      <c r="N97" s="402">
        <v>1</v>
      </c>
      <c r="O97" s="402">
        <v>2</v>
      </c>
      <c r="P97" s="403">
        <v>0</v>
      </c>
      <c r="Q97" s="403">
        <v>0</v>
      </c>
      <c r="R97" s="403">
        <v>0</v>
      </c>
      <c r="S97" s="403">
        <v>0</v>
      </c>
      <c r="T97" s="402">
        <v>1</v>
      </c>
      <c r="U97" s="403">
        <v>0</v>
      </c>
      <c r="V97" s="403">
        <v>0</v>
      </c>
      <c r="W97" s="403">
        <v>0</v>
      </c>
      <c r="X97" s="403">
        <v>0</v>
      </c>
      <c r="Y97" s="403">
        <v>0</v>
      </c>
      <c r="Z97" s="404"/>
      <c r="AA97" s="396"/>
    </row>
    <row r="98" spans="1:27" ht="15.75" customHeight="1">
      <c r="A98" s="381"/>
      <c r="B98" s="176" t="s">
        <v>672</v>
      </c>
      <c r="C98" s="398">
        <v>550</v>
      </c>
      <c r="D98" s="399">
        <v>1100</v>
      </c>
      <c r="E98" s="399">
        <v>36</v>
      </c>
      <c r="F98" s="399">
        <v>36</v>
      </c>
      <c r="G98" s="399">
        <v>30</v>
      </c>
      <c r="H98" s="399">
        <v>40</v>
      </c>
      <c r="I98" s="399">
        <v>57</v>
      </c>
      <c r="J98" s="399">
        <v>66</v>
      </c>
      <c r="K98" s="399">
        <v>57</v>
      </c>
      <c r="L98" s="399">
        <v>46</v>
      </c>
      <c r="M98" s="399">
        <v>65</v>
      </c>
      <c r="N98" s="399">
        <v>80</v>
      </c>
      <c r="O98" s="399">
        <v>118</v>
      </c>
      <c r="P98" s="399">
        <v>75</v>
      </c>
      <c r="Q98" s="399">
        <v>64</v>
      </c>
      <c r="R98" s="399">
        <v>60</v>
      </c>
      <c r="S98" s="399">
        <v>108</v>
      </c>
      <c r="T98" s="399">
        <v>61</v>
      </c>
      <c r="U98" s="399">
        <v>61</v>
      </c>
      <c r="V98" s="399">
        <v>28</v>
      </c>
      <c r="W98" s="399">
        <v>11</v>
      </c>
      <c r="X98" s="399">
        <v>1</v>
      </c>
      <c r="Y98" s="399">
        <v>0</v>
      </c>
      <c r="Z98" s="400" t="s">
        <v>673</v>
      </c>
      <c r="AA98" s="381"/>
    </row>
    <row r="99" spans="1:27" s="397" customFormat="1" ht="15.75" customHeight="1">
      <c r="A99" s="396"/>
      <c r="B99" s="401"/>
      <c r="C99" s="398"/>
      <c r="D99" s="402">
        <f>SUM(E99:Y99)</f>
        <v>38</v>
      </c>
      <c r="E99" s="403">
        <v>0</v>
      </c>
      <c r="F99" s="402">
        <v>1</v>
      </c>
      <c r="G99" s="403">
        <v>0</v>
      </c>
      <c r="H99" s="402">
        <v>4</v>
      </c>
      <c r="I99" s="402">
        <v>1</v>
      </c>
      <c r="J99" s="402">
        <v>6</v>
      </c>
      <c r="K99" s="402">
        <v>6</v>
      </c>
      <c r="L99" s="402">
        <v>2</v>
      </c>
      <c r="M99" s="402">
        <v>3</v>
      </c>
      <c r="N99" s="402">
        <v>4</v>
      </c>
      <c r="O99" s="402">
        <v>7</v>
      </c>
      <c r="P99" s="402">
        <v>1</v>
      </c>
      <c r="Q99" s="402">
        <v>1</v>
      </c>
      <c r="R99" s="402">
        <v>1</v>
      </c>
      <c r="S99" s="402">
        <v>1</v>
      </c>
      <c r="T99" s="403">
        <v>0</v>
      </c>
      <c r="U99" s="403">
        <v>0</v>
      </c>
      <c r="V99" s="403">
        <v>0</v>
      </c>
      <c r="W99" s="403">
        <v>0</v>
      </c>
      <c r="X99" s="403">
        <v>0</v>
      </c>
      <c r="Y99" s="403">
        <v>0</v>
      </c>
      <c r="Z99" s="404"/>
      <c r="AA99" s="396"/>
    </row>
    <row r="100" spans="1:27" ht="15.75" customHeight="1">
      <c r="A100" s="381"/>
      <c r="B100" s="176" t="s">
        <v>674</v>
      </c>
      <c r="C100" s="398">
        <v>679</v>
      </c>
      <c r="D100" s="399">
        <v>1372</v>
      </c>
      <c r="E100" s="399">
        <v>18</v>
      </c>
      <c r="F100" s="399">
        <v>28</v>
      </c>
      <c r="G100" s="399">
        <v>60</v>
      </c>
      <c r="H100" s="399">
        <v>69</v>
      </c>
      <c r="I100" s="399">
        <v>93</v>
      </c>
      <c r="J100" s="399">
        <v>51</v>
      </c>
      <c r="K100" s="399">
        <v>42</v>
      </c>
      <c r="L100" s="399">
        <v>53</v>
      </c>
      <c r="M100" s="399">
        <v>76</v>
      </c>
      <c r="N100" s="399">
        <v>149</v>
      </c>
      <c r="O100" s="399">
        <v>155</v>
      </c>
      <c r="P100" s="399">
        <v>101</v>
      </c>
      <c r="Q100" s="399">
        <v>54</v>
      </c>
      <c r="R100" s="399">
        <v>74</v>
      </c>
      <c r="S100" s="399">
        <v>118</v>
      </c>
      <c r="T100" s="399">
        <v>106</v>
      </c>
      <c r="U100" s="399">
        <v>81</v>
      </c>
      <c r="V100" s="399">
        <v>34</v>
      </c>
      <c r="W100" s="399">
        <v>8</v>
      </c>
      <c r="X100" s="399">
        <v>2</v>
      </c>
      <c r="Y100" s="399">
        <v>0</v>
      </c>
      <c r="Z100" s="400" t="s">
        <v>675</v>
      </c>
      <c r="AA100" s="381"/>
    </row>
    <row r="101" spans="1:27" s="397" customFormat="1" ht="15.75" customHeight="1" thickBot="1">
      <c r="A101" s="428"/>
      <c r="B101" s="429"/>
      <c r="C101" s="430"/>
      <c r="D101" s="431">
        <f>SUM(E101:Y101)</f>
        <v>60</v>
      </c>
      <c r="E101" s="431">
        <v>1</v>
      </c>
      <c r="F101" s="431">
        <v>1</v>
      </c>
      <c r="G101" s="431">
        <v>2</v>
      </c>
      <c r="H101" s="431">
        <v>1</v>
      </c>
      <c r="I101" s="431">
        <v>7</v>
      </c>
      <c r="J101" s="431">
        <v>5</v>
      </c>
      <c r="K101" s="431">
        <v>6</v>
      </c>
      <c r="L101" s="431">
        <v>9</v>
      </c>
      <c r="M101" s="431">
        <v>1</v>
      </c>
      <c r="N101" s="431">
        <v>9</v>
      </c>
      <c r="O101" s="431">
        <v>8</v>
      </c>
      <c r="P101" s="431">
        <v>2</v>
      </c>
      <c r="Q101" s="431">
        <v>3</v>
      </c>
      <c r="R101" s="431">
        <v>1</v>
      </c>
      <c r="S101" s="432">
        <v>1</v>
      </c>
      <c r="T101" s="432">
        <v>0</v>
      </c>
      <c r="U101" s="431">
        <v>2</v>
      </c>
      <c r="V101" s="431">
        <v>1</v>
      </c>
      <c r="W101" s="432">
        <v>0</v>
      </c>
      <c r="X101" s="432">
        <v>0</v>
      </c>
      <c r="Y101" s="432">
        <v>0</v>
      </c>
      <c r="Z101" s="438"/>
      <c r="AA101" s="396"/>
    </row>
    <row r="102" spans="1:27" ht="15.75" customHeight="1">
      <c r="B102" s="176" t="s">
        <v>676</v>
      </c>
      <c r="C102" s="398">
        <v>1717</v>
      </c>
      <c r="D102" s="399">
        <v>2850</v>
      </c>
      <c r="E102" s="399">
        <v>86</v>
      </c>
      <c r="F102" s="399">
        <v>92</v>
      </c>
      <c r="G102" s="399">
        <v>87</v>
      </c>
      <c r="H102" s="399">
        <v>85</v>
      </c>
      <c r="I102" s="399">
        <v>154</v>
      </c>
      <c r="J102" s="399">
        <v>170</v>
      </c>
      <c r="K102" s="399">
        <v>185</v>
      </c>
      <c r="L102" s="399">
        <v>188</v>
      </c>
      <c r="M102" s="399">
        <v>189</v>
      </c>
      <c r="N102" s="399">
        <v>203</v>
      </c>
      <c r="O102" s="399">
        <v>299</v>
      </c>
      <c r="P102" s="399">
        <v>237</v>
      </c>
      <c r="Q102" s="399">
        <v>170</v>
      </c>
      <c r="R102" s="399">
        <v>158</v>
      </c>
      <c r="S102" s="399">
        <v>198</v>
      </c>
      <c r="T102" s="399">
        <v>149</v>
      </c>
      <c r="U102" s="399">
        <v>118</v>
      </c>
      <c r="V102" s="399">
        <v>58</v>
      </c>
      <c r="W102" s="399">
        <v>23</v>
      </c>
      <c r="X102" s="399">
        <v>1</v>
      </c>
      <c r="Y102" s="399">
        <v>0</v>
      </c>
      <c r="Z102" s="400" t="s">
        <v>676</v>
      </c>
      <c r="AA102" s="381"/>
    </row>
    <row r="103" spans="1:27" s="397" customFormat="1" ht="15.75" customHeight="1">
      <c r="B103" s="401"/>
      <c r="C103" s="398"/>
      <c r="D103" s="402">
        <f>SUM(E103:Y103)</f>
        <v>88</v>
      </c>
      <c r="E103" s="403">
        <v>0</v>
      </c>
      <c r="F103" s="403">
        <v>0</v>
      </c>
      <c r="G103" s="403">
        <v>0</v>
      </c>
      <c r="H103" s="403">
        <v>0</v>
      </c>
      <c r="I103" s="402">
        <v>15</v>
      </c>
      <c r="J103" s="402">
        <v>16</v>
      </c>
      <c r="K103" s="402">
        <v>14</v>
      </c>
      <c r="L103" s="402">
        <v>11</v>
      </c>
      <c r="M103" s="402">
        <v>3</v>
      </c>
      <c r="N103" s="402">
        <v>7</v>
      </c>
      <c r="O103" s="402">
        <v>3</v>
      </c>
      <c r="P103" s="402">
        <v>2</v>
      </c>
      <c r="Q103" s="402">
        <v>6</v>
      </c>
      <c r="R103" s="403">
        <v>0</v>
      </c>
      <c r="S103" s="402">
        <v>5</v>
      </c>
      <c r="T103" s="402">
        <v>5</v>
      </c>
      <c r="U103" s="402">
        <v>1</v>
      </c>
      <c r="V103" s="403">
        <v>0</v>
      </c>
      <c r="W103" s="403">
        <v>0</v>
      </c>
      <c r="X103" s="403">
        <v>0</v>
      </c>
      <c r="Y103" s="403">
        <v>0</v>
      </c>
      <c r="Z103" s="404"/>
      <c r="AA103" s="396"/>
    </row>
    <row r="104" spans="1:27" ht="15.75" customHeight="1">
      <c r="B104" s="176" t="s">
        <v>677</v>
      </c>
      <c r="C104" s="398">
        <v>169</v>
      </c>
      <c r="D104" s="399">
        <v>374</v>
      </c>
      <c r="E104" s="399">
        <v>11</v>
      </c>
      <c r="F104" s="399">
        <v>5</v>
      </c>
      <c r="G104" s="399">
        <v>10</v>
      </c>
      <c r="H104" s="399">
        <v>28</v>
      </c>
      <c r="I104" s="399">
        <v>45</v>
      </c>
      <c r="J104" s="399">
        <v>28</v>
      </c>
      <c r="K104" s="399">
        <v>25</v>
      </c>
      <c r="L104" s="399">
        <v>9</v>
      </c>
      <c r="M104" s="399">
        <v>6</v>
      </c>
      <c r="N104" s="399">
        <v>30</v>
      </c>
      <c r="O104" s="399">
        <v>55</v>
      </c>
      <c r="P104" s="399">
        <v>37</v>
      </c>
      <c r="Q104" s="399">
        <v>17</v>
      </c>
      <c r="R104" s="399">
        <v>14</v>
      </c>
      <c r="S104" s="399">
        <v>20</v>
      </c>
      <c r="T104" s="399">
        <v>15</v>
      </c>
      <c r="U104" s="399">
        <v>11</v>
      </c>
      <c r="V104" s="399">
        <v>5</v>
      </c>
      <c r="W104" s="399">
        <v>2</v>
      </c>
      <c r="X104" s="399">
        <v>1</v>
      </c>
      <c r="Y104" s="399">
        <v>0</v>
      </c>
      <c r="Z104" s="400" t="s">
        <v>677</v>
      </c>
      <c r="AA104" s="381"/>
    </row>
    <row r="105" spans="1:27" s="397" customFormat="1" ht="15.75" customHeight="1">
      <c r="B105" s="401"/>
      <c r="C105" s="398"/>
      <c r="D105" s="402">
        <f>SUM(E105:Y105)</f>
        <v>6</v>
      </c>
      <c r="E105" s="403">
        <v>0</v>
      </c>
      <c r="F105" s="403">
        <v>0</v>
      </c>
      <c r="G105" s="403">
        <v>0</v>
      </c>
      <c r="H105" s="403">
        <v>0</v>
      </c>
      <c r="I105" s="402">
        <v>5</v>
      </c>
      <c r="J105" s="402">
        <v>1</v>
      </c>
      <c r="K105" s="403">
        <v>0</v>
      </c>
      <c r="L105" s="403">
        <v>0</v>
      </c>
      <c r="M105" s="403">
        <v>0</v>
      </c>
      <c r="N105" s="403">
        <v>0</v>
      </c>
      <c r="O105" s="403">
        <v>0</v>
      </c>
      <c r="P105" s="403">
        <v>0</v>
      </c>
      <c r="Q105" s="403">
        <v>0</v>
      </c>
      <c r="R105" s="403">
        <v>0</v>
      </c>
      <c r="S105" s="403">
        <v>0</v>
      </c>
      <c r="T105" s="403">
        <v>0</v>
      </c>
      <c r="U105" s="403">
        <v>0</v>
      </c>
      <c r="V105" s="403">
        <v>0</v>
      </c>
      <c r="W105" s="403">
        <v>0</v>
      </c>
      <c r="X105" s="403">
        <v>0</v>
      </c>
      <c r="Y105" s="403">
        <v>0</v>
      </c>
      <c r="Z105" s="404"/>
      <c r="AA105" s="396"/>
    </row>
    <row r="106" spans="1:27" ht="15.75" customHeight="1">
      <c r="B106" s="176" t="s">
        <v>678</v>
      </c>
      <c r="C106" s="439">
        <v>1349</v>
      </c>
      <c r="D106" s="439">
        <v>2685</v>
      </c>
      <c r="E106" s="439">
        <v>50</v>
      </c>
      <c r="F106" s="439">
        <v>72</v>
      </c>
      <c r="G106" s="439">
        <v>80</v>
      </c>
      <c r="H106" s="439">
        <v>127</v>
      </c>
      <c r="I106" s="439">
        <v>151</v>
      </c>
      <c r="J106" s="439">
        <v>131</v>
      </c>
      <c r="K106" s="439">
        <v>85</v>
      </c>
      <c r="L106" s="439">
        <v>83</v>
      </c>
      <c r="M106" s="439">
        <v>135</v>
      </c>
      <c r="N106" s="439">
        <v>232</v>
      </c>
      <c r="O106" s="439">
        <v>260</v>
      </c>
      <c r="P106" s="439">
        <v>213</v>
      </c>
      <c r="Q106" s="439">
        <v>109</v>
      </c>
      <c r="R106" s="439">
        <v>146</v>
      </c>
      <c r="S106" s="439">
        <v>209</v>
      </c>
      <c r="T106" s="439">
        <v>233</v>
      </c>
      <c r="U106" s="439">
        <v>222</v>
      </c>
      <c r="V106" s="439">
        <v>106</v>
      </c>
      <c r="W106" s="439">
        <v>32</v>
      </c>
      <c r="X106" s="439">
        <v>8</v>
      </c>
      <c r="Y106" s="439">
        <v>1</v>
      </c>
      <c r="Z106" s="400" t="s">
        <v>678</v>
      </c>
      <c r="AA106" s="381"/>
    </row>
    <row r="107" spans="1:27" s="397" customFormat="1" ht="15.75" customHeight="1">
      <c r="A107" s="396"/>
      <c r="B107" s="401"/>
      <c r="C107" s="398"/>
      <c r="D107" s="402">
        <f>SUM(E107:Y107)</f>
        <v>225</v>
      </c>
      <c r="E107" s="402">
        <v>7</v>
      </c>
      <c r="F107" s="402">
        <v>9</v>
      </c>
      <c r="G107" s="402">
        <v>6</v>
      </c>
      <c r="H107" s="402">
        <v>16</v>
      </c>
      <c r="I107" s="402">
        <v>22</v>
      </c>
      <c r="J107" s="402">
        <v>24</v>
      </c>
      <c r="K107" s="402">
        <v>18</v>
      </c>
      <c r="L107" s="402">
        <v>10</v>
      </c>
      <c r="M107" s="402">
        <v>31</v>
      </c>
      <c r="N107" s="402">
        <v>29</v>
      </c>
      <c r="O107" s="402">
        <v>30</v>
      </c>
      <c r="P107" s="402">
        <v>12</v>
      </c>
      <c r="Q107" s="402">
        <v>4</v>
      </c>
      <c r="R107" s="402">
        <v>1</v>
      </c>
      <c r="S107" s="402">
        <v>3</v>
      </c>
      <c r="T107" s="402">
        <v>3</v>
      </c>
      <c r="U107" s="403">
        <v>0</v>
      </c>
      <c r="V107" s="403">
        <v>0</v>
      </c>
      <c r="W107" s="403">
        <v>0</v>
      </c>
      <c r="X107" s="403">
        <v>0</v>
      </c>
      <c r="Y107" s="403">
        <v>0</v>
      </c>
      <c r="Z107" s="404"/>
      <c r="AA107" s="396"/>
    </row>
    <row r="108" spans="1:27" ht="15.75" customHeight="1">
      <c r="A108" s="381"/>
      <c r="B108" s="176" t="s">
        <v>679</v>
      </c>
      <c r="C108" s="440">
        <v>1661</v>
      </c>
      <c r="D108" s="440">
        <v>2728</v>
      </c>
      <c r="E108" s="440">
        <v>69</v>
      </c>
      <c r="F108" s="440">
        <v>39</v>
      </c>
      <c r="G108" s="440">
        <v>54</v>
      </c>
      <c r="H108" s="440">
        <v>68</v>
      </c>
      <c r="I108" s="440">
        <v>98</v>
      </c>
      <c r="J108" s="440">
        <v>81</v>
      </c>
      <c r="K108" s="440">
        <v>95</v>
      </c>
      <c r="L108" s="440">
        <v>68</v>
      </c>
      <c r="M108" s="440">
        <v>94</v>
      </c>
      <c r="N108" s="440">
        <v>151</v>
      </c>
      <c r="O108" s="440">
        <v>191</v>
      </c>
      <c r="P108" s="440">
        <v>175</v>
      </c>
      <c r="Q108" s="440">
        <v>135</v>
      </c>
      <c r="R108" s="440">
        <v>153</v>
      </c>
      <c r="S108" s="440">
        <v>304</v>
      </c>
      <c r="T108" s="440">
        <v>293</v>
      </c>
      <c r="U108" s="440">
        <v>365</v>
      </c>
      <c r="V108" s="440">
        <v>227</v>
      </c>
      <c r="W108" s="440">
        <v>61</v>
      </c>
      <c r="X108" s="440">
        <v>7</v>
      </c>
      <c r="Y108" s="440">
        <v>0</v>
      </c>
      <c r="Z108" s="400" t="s">
        <v>679</v>
      </c>
      <c r="AA108" s="381"/>
    </row>
    <row r="109" spans="1:27" s="397" customFormat="1" ht="15.75" customHeight="1">
      <c r="A109" s="396"/>
      <c r="B109" s="401"/>
      <c r="C109" s="398"/>
      <c r="D109" s="402">
        <f>SUM(E109:Y109)</f>
        <v>250</v>
      </c>
      <c r="E109" s="402">
        <v>4</v>
      </c>
      <c r="F109" s="402">
        <v>7</v>
      </c>
      <c r="G109" s="402">
        <v>8</v>
      </c>
      <c r="H109" s="402">
        <v>14</v>
      </c>
      <c r="I109" s="402">
        <v>22</v>
      </c>
      <c r="J109" s="402">
        <v>10</v>
      </c>
      <c r="K109" s="402">
        <v>11</v>
      </c>
      <c r="L109" s="402">
        <v>6</v>
      </c>
      <c r="M109" s="402">
        <v>22</v>
      </c>
      <c r="N109" s="402">
        <v>17</v>
      </c>
      <c r="O109" s="402">
        <v>23</v>
      </c>
      <c r="P109" s="402">
        <v>12</v>
      </c>
      <c r="Q109" s="402">
        <v>32</v>
      </c>
      <c r="R109" s="402">
        <v>27</v>
      </c>
      <c r="S109" s="402">
        <v>23</v>
      </c>
      <c r="T109" s="402">
        <v>8</v>
      </c>
      <c r="U109" s="402">
        <v>2</v>
      </c>
      <c r="V109" s="402">
        <v>2</v>
      </c>
      <c r="W109" s="403">
        <v>0</v>
      </c>
      <c r="X109" s="403">
        <v>0</v>
      </c>
      <c r="Y109" s="403">
        <v>0</v>
      </c>
      <c r="Z109" s="404"/>
      <c r="AA109" s="396"/>
    </row>
    <row r="110" spans="1:27" ht="15.75" customHeight="1">
      <c r="A110" s="381"/>
      <c r="B110" s="176" t="s">
        <v>680</v>
      </c>
      <c r="C110" s="398">
        <v>960</v>
      </c>
      <c r="D110" s="399">
        <v>1961</v>
      </c>
      <c r="E110" s="399">
        <v>54</v>
      </c>
      <c r="F110" s="399">
        <v>68</v>
      </c>
      <c r="G110" s="399">
        <v>89</v>
      </c>
      <c r="H110" s="399">
        <v>100</v>
      </c>
      <c r="I110" s="399">
        <v>139</v>
      </c>
      <c r="J110" s="399">
        <v>133</v>
      </c>
      <c r="K110" s="399">
        <v>110</v>
      </c>
      <c r="L110" s="399">
        <v>95</v>
      </c>
      <c r="M110" s="399">
        <v>110</v>
      </c>
      <c r="N110" s="399">
        <v>160</v>
      </c>
      <c r="O110" s="399">
        <v>186</v>
      </c>
      <c r="P110" s="399">
        <v>149</v>
      </c>
      <c r="Q110" s="399">
        <v>85</v>
      </c>
      <c r="R110" s="399">
        <v>94</v>
      </c>
      <c r="S110" s="399">
        <v>116</v>
      </c>
      <c r="T110" s="399">
        <v>95</v>
      </c>
      <c r="U110" s="399">
        <v>104</v>
      </c>
      <c r="V110" s="399">
        <v>44</v>
      </c>
      <c r="W110" s="399">
        <v>26</v>
      </c>
      <c r="X110" s="399">
        <v>3</v>
      </c>
      <c r="Y110" s="399">
        <v>1</v>
      </c>
      <c r="Z110" s="400" t="s">
        <v>680</v>
      </c>
      <c r="AA110" s="381"/>
    </row>
    <row r="111" spans="1:27" s="397" customFormat="1" ht="15.75" customHeight="1">
      <c r="A111" s="405"/>
      <c r="B111" s="406"/>
      <c r="C111" s="407"/>
      <c r="D111" s="408">
        <f>SUM(E111:Y111)</f>
        <v>12</v>
      </c>
      <c r="E111" s="409">
        <v>0</v>
      </c>
      <c r="F111" s="409">
        <v>0</v>
      </c>
      <c r="G111" s="409">
        <v>0</v>
      </c>
      <c r="H111" s="408">
        <v>1</v>
      </c>
      <c r="I111" s="408">
        <v>2</v>
      </c>
      <c r="J111" s="409">
        <v>0</v>
      </c>
      <c r="K111" s="408">
        <v>2</v>
      </c>
      <c r="L111" s="408">
        <v>1</v>
      </c>
      <c r="M111" s="408">
        <v>1</v>
      </c>
      <c r="N111" s="408">
        <v>1</v>
      </c>
      <c r="O111" s="409">
        <v>0</v>
      </c>
      <c r="P111" s="408">
        <v>1</v>
      </c>
      <c r="Q111" s="408">
        <v>1</v>
      </c>
      <c r="R111" s="409">
        <v>0</v>
      </c>
      <c r="S111" s="408">
        <v>1</v>
      </c>
      <c r="T111" s="409">
        <v>0</v>
      </c>
      <c r="U111" s="408">
        <v>1</v>
      </c>
      <c r="V111" s="409">
        <v>0</v>
      </c>
      <c r="W111" s="409">
        <v>0</v>
      </c>
      <c r="X111" s="409">
        <v>0</v>
      </c>
      <c r="Y111" s="409">
        <v>0</v>
      </c>
      <c r="Z111" s="410"/>
      <c r="AA111" s="396"/>
    </row>
    <row r="112" spans="1:27" ht="15.75" customHeight="1">
      <c r="B112" s="176" t="s">
        <v>681</v>
      </c>
      <c r="C112" s="398">
        <v>793</v>
      </c>
      <c r="D112" s="399">
        <v>1422</v>
      </c>
      <c r="E112" s="399">
        <v>19</v>
      </c>
      <c r="F112" s="399">
        <v>36</v>
      </c>
      <c r="G112" s="399">
        <v>35</v>
      </c>
      <c r="H112" s="399">
        <v>54</v>
      </c>
      <c r="I112" s="399">
        <v>51</v>
      </c>
      <c r="J112" s="399">
        <v>56</v>
      </c>
      <c r="K112" s="399">
        <v>38</v>
      </c>
      <c r="L112" s="399">
        <v>44</v>
      </c>
      <c r="M112" s="399">
        <v>68</v>
      </c>
      <c r="N112" s="399">
        <v>110</v>
      </c>
      <c r="O112" s="399">
        <v>133</v>
      </c>
      <c r="P112" s="399">
        <v>105</v>
      </c>
      <c r="Q112" s="399">
        <v>71</v>
      </c>
      <c r="R112" s="399">
        <v>77</v>
      </c>
      <c r="S112" s="399">
        <v>116</v>
      </c>
      <c r="T112" s="399">
        <v>129</v>
      </c>
      <c r="U112" s="399">
        <v>132</v>
      </c>
      <c r="V112" s="399">
        <v>107</v>
      </c>
      <c r="W112" s="399">
        <v>35</v>
      </c>
      <c r="X112" s="399">
        <v>6</v>
      </c>
      <c r="Y112" s="399">
        <v>0</v>
      </c>
      <c r="Z112" s="400" t="s">
        <v>681</v>
      </c>
      <c r="AA112" s="381"/>
    </row>
    <row r="113" spans="1:27" s="397" customFormat="1" ht="15.75" customHeight="1">
      <c r="B113" s="401"/>
      <c r="C113" s="398"/>
      <c r="D113" s="402">
        <f>SUM(E113:Y113)</f>
        <v>24</v>
      </c>
      <c r="E113" s="403">
        <v>0</v>
      </c>
      <c r="F113" s="403">
        <v>0</v>
      </c>
      <c r="G113" s="403">
        <v>0</v>
      </c>
      <c r="H113" s="403">
        <v>0</v>
      </c>
      <c r="I113" s="403">
        <v>0</v>
      </c>
      <c r="J113" s="402">
        <v>2</v>
      </c>
      <c r="K113" s="403">
        <v>0</v>
      </c>
      <c r="L113" s="402">
        <v>5</v>
      </c>
      <c r="M113" s="403">
        <v>0</v>
      </c>
      <c r="N113" s="402">
        <v>3</v>
      </c>
      <c r="O113" s="403">
        <v>0</v>
      </c>
      <c r="P113" s="402">
        <v>3</v>
      </c>
      <c r="Q113" s="402">
        <v>2</v>
      </c>
      <c r="R113" s="402">
        <v>4</v>
      </c>
      <c r="S113" s="403">
        <v>0</v>
      </c>
      <c r="T113" s="402">
        <v>3</v>
      </c>
      <c r="U113" s="402">
        <v>2</v>
      </c>
      <c r="V113" s="403">
        <v>0</v>
      </c>
      <c r="W113" s="403">
        <v>0</v>
      </c>
      <c r="X113" s="403">
        <v>0</v>
      </c>
      <c r="Y113" s="403">
        <v>0</v>
      </c>
      <c r="Z113" s="404"/>
      <c r="AA113" s="396"/>
    </row>
    <row r="114" spans="1:27" ht="15.75" customHeight="1">
      <c r="B114" s="176" t="s">
        <v>682</v>
      </c>
      <c r="C114" s="398">
        <v>1064</v>
      </c>
      <c r="D114" s="399">
        <v>1877</v>
      </c>
      <c r="E114" s="399">
        <v>35</v>
      </c>
      <c r="F114" s="399">
        <v>40</v>
      </c>
      <c r="G114" s="399">
        <v>51</v>
      </c>
      <c r="H114" s="399">
        <v>75</v>
      </c>
      <c r="I114" s="399">
        <v>100</v>
      </c>
      <c r="J114" s="399">
        <v>113</v>
      </c>
      <c r="K114" s="399">
        <v>82</v>
      </c>
      <c r="L114" s="399">
        <v>70</v>
      </c>
      <c r="M114" s="399">
        <v>91</v>
      </c>
      <c r="N114" s="399">
        <v>172</v>
      </c>
      <c r="O114" s="399">
        <v>184</v>
      </c>
      <c r="P114" s="399">
        <v>135</v>
      </c>
      <c r="Q114" s="399">
        <v>98</v>
      </c>
      <c r="R114" s="399">
        <v>99</v>
      </c>
      <c r="S114" s="399">
        <v>164</v>
      </c>
      <c r="T114" s="399">
        <v>149</v>
      </c>
      <c r="U114" s="399">
        <v>126</v>
      </c>
      <c r="V114" s="399">
        <v>66</v>
      </c>
      <c r="W114" s="399">
        <v>25</v>
      </c>
      <c r="X114" s="399">
        <v>2</v>
      </c>
      <c r="Y114" s="399">
        <v>0</v>
      </c>
      <c r="Z114" s="400" t="s">
        <v>682</v>
      </c>
      <c r="AA114" s="381"/>
    </row>
    <row r="115" spans="1:27" s="397" customFormat="1" ht="15.75" customHeight="1">
      <c r="B115" s="401"/>
      <c r="C115" s="398"/>
      <c r="D115" s="402">
        <f>SUM(E115:Y115)</f>
        <v>31</v>
      </c>
      <c r="E115" s="403">
        <v>0</v>
      </c>
      <c r="F115" s="403">
        <v>0</v>
      </c>
      <c r="G115" s="403">
        <v>0</v>
      </c>
      <c r="H115" s="402">
        <v>1</v>
      </c>
      <c r="I115" s="402">
        <v>4</v>
      </c>
      <c r="J115" s="402">
        <v>4</v>
      </c>
      <c r="K115" s="402">
        <v>1</v>
      </c>
      <c r="L115" s="402">
        <v>2</v>
      </c>
      <c r="M115" s="402">
        <v>1</v>
      </c>
      <c r="N115" s="402">
        <v>3</v>
      </c>
      <c r="O115" s="402">
        <v>3</v>
      </c>
      <c r="P115" s="402">
        <v>2</v>
      </c>
      <c r="Q115" s="402">
        <v>1</v>
      </c>
      <c r="R115" s="402">
        <v>3</v>
      </c>
      <c r="S115" s="402">
        <v>2</v>
      </c>
      <c r="T115" s="402">
        <v>3</v>
      </c>
      <c r="U115" s="402">
        <v>1</v>
      </c>
      <c r="V115" s="403">
        <v>0</v>
      </c>
      <c r="W115" s="403">
        <v>0</v>
      </c>
      <c r="X115" s="403">
        <v>0</v>
      </c>
      <c r="Y115" s="403">
        <v>0</v>
      </c>
      <c r="Z115" s="404"/>
      <c r="AA115" s="396"/>
    </row>
    <row r="116" spans="1:27" ht="15.75" customHeight="1">
      <c r="B116" s="176" t="s">
        <v>683</v>
      </c>
      <c r="C116" s="398">
        <v>200</v>
      </c>
      <c r="D116" s="399">
        <v>332</v>
      </c>
      <c r="E116" s="399">
        <v>6</v>
      </c>
      <c r="F116" s="399">
        <v>6</v>
      </c>
      <c r="G116" s="399">
        <v>3</v>
      </c>
      <c r="H116" s="399">
        <v>6</v>
      </c>
      <c r="I116" s="399">
        <v>12</v>
      </c>
      <c r="J116" s="399">
        <v>20</v>
      </c>
      <c r="K116" s="399">
        <v>17</v>
      </c>
      <c r="L116" s="399">
        <v>8</v>
      </c>
      <c r="M116" s="399">
        <v>14</v>
      </c>
      <c r="N116" s="399">
        <v>28</v>
      </c>
      <c r="O116" s="399">
        <v>36</v>
      </c>
      <c r="P116" s="399">
        <v>19</v>
      </c>
      <c r="Q116" s="399">
        <v>27</v>
      </c>
      <c r="R116" s="399">
        <v>35</v>
      </c>
      <c r="S116" s="399">
        <v>40</v>
      </c>
      <c r="T116" s="399">
        <v>26</v>
      </c>
      <c r="U116" s="399">
        <v>16</v>
      </c>
      <c r="V116" s="399">
        <v>8</v>
      </c>
      <c r="W116" s="399">
        <v>5</v>
      </c>
      <c r="X116" s="399">
        <v>0</v>
      </c>
      <c r="Y116" s="399">
        <v>0</v>
      </c>
      <c r="Z116" s="400" t="s">
        <v>683</v>
      </c>
      <c r="AA116" s="381"/>
    </row>
    <row r="117" spans="1:27" s="397" customFormat="1" ht="15.75" customHeight="1">
      <c r="A117" s="396"/>
      <c r="B117" s="401"/>
      <c r="C117" s="398"/>
      <c r="D117" s="402">
        <f>SUM(E117:Y117)</f>
        <v>14</v>
      </c>
      <c r="E117" s="403">
        <v>0</v>
      </c>
      <c r="F117" s="403">
        <v>0</v>
      </c>
      <c r="G117" s="403">
        <v>0</v>
      </c>
      <c r="H117" s="403">
        <v>0</v>
      </c>
      <c r="I117" s="402">
        <v>1</v>
      </c>
      <c r="J117" s="402">
        <v>5</v>
      </c>
      <c r="K117" s="402">
        <v>3</v>
      </c>
      <c r="L117" s="403">
        <v>0</v>
      </c>
      <c r="M117" s="402">
        <v>1</v>
      </c>
      <c r="N117" s="402">
        <v>1</v>
      </c>
      <c r="O117" s="403">
        <v>0</v>
      </c>
      <c r="P117" s="403">
        <v>0</v>
      </c>
      <c r="Q117" s="402">
        <v>2</v>
      </c>
      <c r="R117" s="402">
        <v>1</v>
      </c>
      <c r="S117" s="403">
        <v>0</v>
      </c>
      <c r="T117" s="403">
        <v>0</v>
      </c>
      <c r="U117" s="403">
        <v>0</v>
      </c>
      <c r="V117" s="403">
        <v>0</v>
      </c>
      <c r="W117" s="403">
        <v>0</v>
      </c>
      <c r="X117" s="403">
        <v>0</v>
      </c>
      <c r="Y117" s="403">
        <v>0</v>
      </c>
      <c r="Z117" s="404"/>
      <c r="AA117" s="396"/>
    </row>
    <row r="118" spans="1:27" ht="15.75" customHeight="1">
      <c r="A118" s="381"/>
      <c r="B118" s="176" t="s">
        <v>684</v>
      </c>
      <c r="C118" s="398">
        <v>564</v>
      </c>
      <c r="D118" s="399">
        <v>1033</v>
      </c>
      <c r="E118" s="399">
        <v>56</v>
      </c>
      <c r="F118" s="399">
        <v>43</v>
      </c>
      <c r="G118" s="399">
        <v>22</v>
      </c>
      <c r="H118" s="399">
        <v>37</v>
      </c>
      <c r="I118" s="399">
        <v>42</v>
      </c>
      <c r="J118" s="399">
        <v>62</v>
      </c>
      <c r="K118" s="399">
        <v>99</v>
      </c>
      <c r="L118" s="399">
        <v>104</v>
      </c>
      <c r="M118" s="399">
        <v>65</v>
      </c>
      <c r="N118" s="399">
        <v>97</v>
      </c>
      <c r="O118" s="399">
        <v>97</v>
      </c>
      <c r="P118" s="399">
        <v>77</v>
      </c>
      <c r="Q118" s="399">
        <v>59</v>
      </c>
      <c r="R118" s="399">
        <v>35</v>
      </c>
      <c r="S118" s="399">
        <v>55</v>
      </c>
      <c r="T118" s="399">
        <v>27</v>
      </c>
      <c r="U118" s="399">
        <v>26</v>
      </c>
      <c r="V118" s="399">
        <v>16</v>
      </c>
      <c r="W118" s="399">
        <v>11</v>
      </c>
      <c r="X118" s="399">
        <v>3</v>
      </c>
      <c r="Y118" s="399">
        <v>0</v>
      </c>
      <c r="Z118" s="400" t="s">
        <v>684</v>
      </c>
      <c r="AA118" s="381"/>
    </row>
    <row r="119" spans="1:27" s="397" customFormat="1" ht="15.75" customHeight="1">
      <c r="A119" s="396"/>
      <c r="B119" s="401"/>
      <c r="C119" s="398"/>
      <c r="D119" s="402">
        <f>SUM(E119:Y119)</f>
        <v>23</v>
      </c>
      <c r="E119" s="402">
        <v>4</v>
      </c>
      <c r="F119" s="402">
        <v>1</v>
      </c>
      <c r="G119" s="403">
        <v>0</v>
      </c>
      <c r="H119" s="402">
        <v>2</v>
      </c>
      <c r="I119" s="403">
        <v>0</v>
      </c>
      <c r="J119" s="402">
        <v>2</v>
      </c>
      <c r="K119" s="402">
        <v>3</v>
      </c>
      <c r="L119" s="402">
        <v>4</v>
      </c>
      <c r="M119" s="402">
        <v>4</v>
      </c>
      <c r="N119" s="402">
        <v>2</v>
      </c>
      <c r="O119" s="403">
        <v>0</v>
      </c>
      <c r="P119" s="403">
        <v>0</v>
      </c>
      <c r="Q119" s="403">
        <v>0</v>
      </c>
      <c r="R119" s="403">
        <v>0</v>
      </c>
      <c r="S119" s="402">
        <v>1</v>
      </c>
      <c r="T119" s="403">
        <v>0</v>
      </c>
      <c r="U119" s="403">
        <v>0</v>
      </c>
      <c r="V119" s="403">
        <v>0</v>
      </c>
      <c r="W119" s="403">
        <v>0</v>
      </c>
      <c r="X119" s="403">
        <v>0</v>
      </c>
      <c r="Y119" s="403">
        <v>0</v>
      </c>
      <c r="Z119" s="404"/>
      <c r="AA119" s="396"/>
    </row>
    <row r="120" spans="1:27" ht="15.75" customHeight="1">
      <c r="A120" s="381"/>
      <c r="B120" s="176" t="s">
        <v>685</v>
      </c>
      <c r="C120" s="398">
        <v>22</v>
      </c>
      <c r="D120" s="399">
        <v>36</v>
      </c>
      <c r="E120" s="399">
        <v>0</v>
      </c>
      <c r="F120" s="399">
        <v>0</v>
      </c>
      <c r="G120" s="399">
        <v>1</v>
      </c>
      <c r="H120" s="399">
        <v>2</v>
      </c>
      <c r="I120" s="399">
        <v>2</v>
      </c>
      <c r="J120" s="399">
        <v>0</v>
      </c>
      <c r="K120" s="399">
        <v>0</v>
      </c>
      <c r="L120" s="399">
        <v>0</v>
      </c>
      <c r="M120" s="399">
        <v>0</v>
      </c>
      <c r="N120" s="399">
        <v>4</v>
      </c>
      <c r="O120" s="399">
        <v>5</v>
      </c>
      <c r="P120" s="399">
        <v>1</v>
      </c>
      <c r="Q120" s="399">
        <v>1</v>
      </c>
      <c r="R120" s="399">
        <v>2</v>
      </c>
      <c r="S120" s="399">
        <v>3</v>
      </c>
      <c r="T120" s="399">
        <v>4</v>
      </c>
      <c r="U120" s="399">
        <v>4</v>
      </c>
      <c r="V120" s="399">
        <v>2</v>
      </c>
      <c r="W120" s="399">
        <v>5</v>
      </c>
      <c r="X120" s="399">
        <v>0</v>
      </c>
      <c r="Y120" s="399">
        <v>0</v>
      </c>
      <c r="Z120" s="400" t="s">
        <v>685</v>
      </c>
      <c r="AA120" s="381"/>
    </row>
    <row r="121" spans="1:27" s="397" customFormat="1" ht="15.75" customHeight="1">
      <c r="A121" s="405"/>
      <c r="B121" s="406"/>
      <c r="C121" s="407"/>
      <c r="D121" s="408">
        <f>SUM(E121:Y121)</f>
        <v>1</v>
      </c>
      <c r="E121" s="409">
        <v>0</v>
      </c>
      <c r="F121" s="409">
        <v>0</v>
      </c>
      <c r="G121" s="409">
        <v>0</v>
      </c>
      <c r="H121" s="409">
        <v>0</v>
      </c>
      <c r="I121" s="409">
        <v>0</v>
      </c>
      <c r="J121" s="409">
        <v>0</v>
      </c>
      <c r="K121" s="409">
        <v>0</v>
      </c>
      <c r="L121" s="409">
        <v>0</v>
      </c>
      <c r="M121" s="409">
        <v>0</v>
      </c>
      <c r="N121" s="409">
        <v>0</v>
      </c>
      <c r="O121" s="409">
        <v>0</v>
      </c>
      <c r="P121" s="409">
        <v>0</v>
      </c>
      <c r="Q121" s="409">
        <v>0</v>
      </c>
      <c r="R121" s="409">
        <v>0</v>
      </c>
      <c r="S121" s="409">
        <v>0</v>
      </c>
      <c r="T121" s="408">
        <v>1</v>
      </c>
      <c r="U121" s="409">
        <v>0</v>
      </c>
      <c r="V121" s="409">
        <v>0</v>
      </c>
      <c r="W121" s="409">
        <v>0</v>
      </c>
      <c r="X121" s="409">
        <v>0</v>
      </c>
      <c r="Y121" s="409">
        <v>0</v>
      </c>
      <c r="Z121" s="410"/>
      <c r="AA121" s="396"/>
    </row>
    <row r="122" spans="1:27" ht="15.75" customHeight="1">
      <c r="B122" s="176" t="s">
        <v>686</v>
      </c>
      <c r="C122" s="398">
        <v>1950</v>
      </c>
      <c r="D122" s="399">
        <v>3277</v>
      </c>
      <c r="E122" s="411">
        <v>97</v>
      </c>
      <c r="F122" s="399">
        <v>76</v>
      </c>
      <c r="G122" s="399">
        <v>82</v>
      </c>
      <c r="H122" s="399">
        <v>113</v>
      </c>
      <c r="I122" s="411">
        <v>199</v>
      </c>
      <c r="J122" s="411">
        <v>253</v>
      </c>
      <c r="K122" s="411">
        <v>160</v>
      </c>
      <c r="L122" s="399">
        <v>155</v>
      </c>
      <c r="M122" s="399">
        <v>169</v>
      </c>
      <c r="N122" s="399">
        <v>266</v>
      </c>
      <c r="O122" s="411">
        <v>347</v>
      </c>
      <c r="P122" s="399">
        <v>271</v>
      </c>
      <c r="Q122" s="399">
        <v>181</v>
      </c>
      <c r="R122" s="399">
        <v>162</v>
      </c>
      <c r="S122" s="399">
        <v>213</v>
      </c>
      <c r="T122" s="399">
        <v>203</v>
      </c>
      <c r="U122" s="399">
        <v>186</v>
      </c>
      <c r="V122" s="399">
        <v>101</v>
      </c>
      <c r="W122" s="399">
        <v>34</v>
      </c>
      <c r="X122" s="399">
        <v>9</v>
      </c>
      <c r="Y122" s="399">
        <v>0</v>
      </c>
      <c r="Z122" s="400" t="s">
        <v>686</v>
      </c>
      <c r="AA122" s="381"/>
    </row>
    <row r="123" spans="1:27" s="397" customFormat="1" ht="15.75" customHeight="1">
      <c r="B123" s="401"/>
      <c r="C123" s="398"/>
      <c r="D123" s="402">
        <f>SUM(E123:Y123)</f>
        <v>67</v>
      </c>
      <c r="E123" s="419">
        <v>0</v>
      </c>
      <c r="F123" s="402">
        <v>2</v>
      </c>
      <c r="G123" s="402">
        <v>5</v>
      </c>
      <c r="H123" s="402">
        <v>1</v>
      </c>
      <c r="I123" s="418">
        <v>8</v>
      </c>
      <c r="J123" s="418">
        <v>8</v>
      </c>
      <c r="K123" s="418">
        <v>4</v>
      </c>
      <c r="L123" s="402">
        <v>4</v>
      </c>
      <c r="M123" s="402">
        <v>11</v>
      </c>
      <c r="N123" s="402">
        <v>4</v>
      </c>
      <c r="O123" s="418">
        <v>3</v>
      </c>
      <c r="P123" s="402">
        <v>2</v>
      </c>
      <c r="Q123" s="402">
        <v>3</v>
      </c>
      <c r="R123" s="402">
        <v>5</v>
      </c>
      <c r="S123" s="402">
        <v>2</v>
      </c>
      <c r="T123" s="402">
        <v>3</v>
      </c>
      <c r="U123" s="402">
        <v>1</v>
      </c>
      <c r="V123" s="402">
        <v>1</v>
      </c>
      <c r="W123" s="403">
        <v>0</v>
      </c>
      <c r="X123" s="403">
        <v>0</v>
      </c>
      <c r="Y123" s="403">
        <v>0</v>
      </c>
      <c r="Z123" s="404"/>
      <c r="AA123" s="396"/>
    </row>
    <row r="124" spans="1:27" ht="15.75" customHeight="1">
      <c r="B124" s="176" t="s">
        <v>687</v>
      </c>
      <c r="C124" s="398">
        <v>777</v>
      </c>
      <c r="D124" s="399">
        <v>1391</v>
      </c>
      <c r="E124" s="399">
        <v>49</v>
      </c>
      <c r="F124" s="399">
        <v>32</v>
      </c>
      <c r="G124" s="399">
        <v>42</v>
      </c>
      <c r="H124" s="399">
        <v>81</v>
      </c>
      <c r="I124" s="399">
        <v>82</v>
      </c>
      <c r="J124" s="399">
        <v>92</v>
      </c>
      <c r="K124" s="399">
        <v>71</v>
      </c>
      <c r="L124" s="399">
        <v>70</v>
      </c>
      <c r="M124" s="399">
        <v>68</v>
      </c>
      <c r="N124" s="399">
        <v>105</v>
      </c>
      <c r="O124" s="399">
        <v>129</v>
      </c>
      <c r="P124" s="399">
        <v>93</v>
      </c>
      <c r="Q124" s="399">
        <v>79</v>
      </c>
      <c r="R124" s="399">
        <v>57</v>
      </c>
      <c r="S124" s="399">
        <v>92</v>
      </c>
      <c r="T124" s="399">
        <v>104</v>
      </c>
      <c r="U124" s="399">
        <v>82</v>
      </c>
      <c r="V124" s="399">
        <v>41</v>
      </c>
      <c r="W124" s="399">
        <v>17</v>
      </c>
      <c r="X124" s="399">
        <v>3</v>
      </c>
      <c r="Y124" s="399">
        <v>2</v>
      </c>
      <c r="Z124" s="400" t="s">
        <v>687</v>
      </c>
      <c r="AA124" s="381"/>
    </row>
    <row r="125" spans="1:27" s="397" customFormat="1" ht="15.75" customHeight="1">
      <c r="B125" s="401"/>
      <c r="C125" s="398"/>
      <c r="D125" s="402">
        <f>SUM(E125:Y125)</f>
        <v>22</v>
      </c>
      <c r="E125" s="403">
        <v>0</v>
      </c>
      <c r="F125" s="403">
        <v>0</v>
      </c>
      <c r="G125" s="403">
        <v>0</v>
      </c>
      <c r="H125" s="403">
        <v>0</v>
      </c>
      <c r="I125" s="402">
        <v>1</v>
      </c>
      <c r="J125" s="402">
        <v>6</v>
      </c>
      <c r="K125" s="402">
        <v>5</v>
      </c>
      <c r="L125" s="402">
        <v>1</v>
      </c>
      <c r="M125" s="402">
        <v>1</v>
      </c>
      <c r="N125" s="402">
        <v>1</v>
      </c>
      <c r="O125" s="403">
        <v>0</v>
      </c>
      <c r="P125" s="403">
        <v>0</v>
      </c>
      <c r="Q125" s="402">
        <v>1</v>
      </c>
      <c r="R125" s="402">
        <v>1</v>
      </c>
      <c r="S125" s="402">
        <v>3</v>
      </c>
      <c r="T125" s="402">
        <v>1</v>
      </c>
      <c r="U125" s="402">
        <v>1</v>
      </c>
      <c r="V125" s="403">
        <v>0</v>
      </c>
      <c r="W125" s="403">
        <v>0</v>
      </c>
      <c r="X125" s="403">
        <v>0</v>
      </c>
      <c r="Y125" s="403">
        <v>0</v>
      </c>
      <c r="Z125" s="404"/>
      <c r="AA125" s="396"/>
    </row>
    <row r="126" spans="1:27" ht="15.75" customHeight="1">
      <c r="B126" s="176" t="s">
        <v>688</v>
      </c>
      <c r="C126" s="398">
        <v>555</v>
      </c>
      <c r="D126" s="399">
        <v>991</v>
      </c>
      <c r="E126" s="399">
        <v>39</v>
      </c>
      <c r="F126" s="399">
        <v>27</v>
      </c>
      <c r="G126" s="399">
        <v>49</v>
      </c>
      <c r="H126" s="399">
        <v>51</v>
      </c>
      <c r="I126" s="399">
        <v>73</v>
      </c>
      <c r="J126" s="399">
        <v>67</v>
      </c>
      <c r="K126" s="399">
        <v>66</v>
      </c>
      <c r="L126" s="399">
        <v>43</v>
      </c>
      <c r="M126" s="399">
        <v>70</v>
      </c>
      <c r="N126" s="399">
        <v>99</v>
      </c>
      <c r="O126" s="399">
        <v>114</v>
      </c>
      <c r="P126" s="399">
        <v>77</v>
      </c>
      <c r="Q126" s="399">
        <v>45</v>
      </c>
      <c r="R126" s="399">
        <v>38</v>
      </c>
      <c r="S126" s="399">
        <v>49</v>
      </c>
      <c r="T126" s="399">
        <v>31</v>
      </c>
      <c r="U126" s="399">
        <v>34</v>
      </c>
      <c r="V126" s="399">
        <v>13</v>
      </c>
      <c r="W126" s="399">
        <v>4</v>
      </c>
      <c r="X126" s="399">
        <v>1</v>
      </c>
      <c r="Y126" s="399">
        <v>1</v>
      </c>
      <c r="Z126" s="400" t="s">
        <v>688</v>
      </c>
      <c r="AA126" s="381"/>
    </row>
    <row r="127" spans="1:27" s="397" customFormat="1" ht="15.75" customHeight="1">
      <c r="A127" s="396"/>
      <c r="B127" s="401"/>
      <c r="C127" s="398"/>
      <c r="D127" s="402">
        <f>SUM(E127:Y127)</f>
        <v>44</v>
      </c>
      <c r="E127" s="403">
        <v>0</v>
      </c>
      <c r="F127" s="403">
        <v>0</v>
      </c>
      <c r="G127" s="402">
        <v>2</v>
      </c>
      <c r="H127" s="402">
        <v>1</v>
      </c>
      <c r="I127" s="402">
        <v>10</v>
      </c>
      <c r="J127" s="402">
        <v>9</v>
      </c>
      <c r="K127" s="402">
        <v>7</v>
      </c>
      <c r="L127" s="402">
        <v>1</v>
      </c>
      <c r="M127" s="402">
        <v>4</v>
      </c>
      <c r="N127" s="402">
        <v>2</v>
      </c>
      <c r="O127" s="402">
        <v>3</v>
      </c>
      <c r="P127" s="402">
        <v>3</v>
      </c>
      <c r="Q127" s="402">
        <v>1</v>
      </c>
      <c r="R127" s="402">
        <v>1</v>
      </c>
      <c r="S127" s="403">
        <v>0</v>
      </c>
      <c r="T127" s="403">
        <v>0</v>
      </c>
      <c r="U127" s="403">
        <v>0</v>
      </c>
      <c r="V127" s="403">
        <v>0</v>
      </c>
      <c r="W127" s="403">
        <v>0</v>
      </c>
      <c r="X127" s="403">
        <v>0</v>
      </c>
      <c r="Y127" s="403">
        <v>0</v>
      </c>
      <c r="Z127" s="404"/>
      <c r="AA127" s="396"/>
    </row>
    <row r="128" spans="1:27" ht="15.75" customHeight="1">
      <c r="A128" s="381"/>
      <c r="B128" s="176" t="s">
        <v>689</v>
      </c>
      <c r="C128" s="398">
        <v>438</v>
      </c>
      <c r="D128" s="399">
        <v>1000</v>
      </c>
      <c r="E128" s="399">
        <v>66</v>
      </c>
      <c r="F128" s="399">
        <v>60</v>
      </c>
      <c r="G128" s="399">
        <v>59</v>
      </c>
      <c r="H128" s="399">
        <v>45</v>
      </c>
      <c r="I128" s="399">
        <v>58</v>
      </c>
      <c r="J128" s="399">
        <v>69</v>
      </c>
      <c r="K128" s="399">
        <v>65</v>
      </c>
      <c r="L128" s="399">
        <v>77</v>
      </c>
      <c r="M128" s="399">
        <v>73</v>
      </c>
      <c r="N128" s="399">
        <v>83</v>
      </c>
      <c r="O128" s="399">
        <v>86</v>
      </c>
      <c r="P128" s="399">
        <v>49</v>
      </c>
      <c r="Q128" s="399">
        <v>39</v>
      </c>
      <c r="R128" s="399">
        <v>37</v>
      </c>
      <c r="S128" s="399">
        <v>62</v>
      </c>
      <c r="T128" s="399">
        <v>41</v>
      </c>
      <c r="U128" s="399">
        <v>14</v>
      </c>
      <c r="V128" s="399">
        <v>12</v>
      </c>
      <c r="W128" s="399">
        <v>4</v>
      </c>
      <c r="X128" s="399">
        <v>1</v>
      </c>
      <c r="Y128" s="399">
        <v>0</v>
      </c>
      <c r="Z128" s="400" t="s">
        <v>689</v>
      </c>
      <c r="AA128" s="381"/>
    </row>
    <row r="129" spans="1:27" s="397" customFormat="1" ht="15.75" customHeight="1">
      <c r="A129" s="396"/>
      <c r="B129" s="401"/>
      <c r="C129" s="398"/>
      <c r="D129" s="402">
        <f>SUM(E129:Y129)</f>
        <v>43</v>
      </c>
      <c r="E129" s="402">
        <v>4</v>
      </c>
      <c r="F129" s="402">
        <v>2</v>
      </c>
      <c r="G129" s="402">
        <v>2</v>
      </c>
      <c r="H129" s="402">
        <v>2</v>
      </c>
      <c r="I129" s="402">
        <v>1</v>
      </c>
      <c r="J129" s="402">
        <v>5</v>
      </c>
      <c r="K129" s="402">
        <v>6</v>
      </c>
      <c r="L129" s="402">
        <v>6</v>
      </c>
      <c r="M129" s="402">
        <v>6</v>
      </c>
      <c r="N129" s="402">
        <v>4</v>
      </c>
      <c r="O129" s="402">
        <v>2</v>
      </c>
      <c r="P129" s="403">
        <v>0</v>
      </c>
      <c r="Q129" s="402">
        <v>1</v>
      </c>
      <c r="R129" s="402">
        <v>2</v>
      </c>
      <c r="S129" s="403">
        <v>0</v>
      </c>
      <c r="T129" s="403">
        <v>0</v>
      </c>
      <c r="U129" s="403">
        <v>0</v>
      </c>
      <c r="V129" s="403">
        <v>0</v>
      </c>
      <c r="W129" s="403">
        <v>0</v>
      </c>
      <c r="X129" s="403">
        <v>0</v>
      </c>
      <c r="Y129" s="403">
        <v>0</v>
      </c>
      <c r="Z129" s="404"/>
      <c r="AA129" s="396"/>
    </row>
    <row r="130" spans="1:27" ht="15.75" customHeight="1">
      <c r="A130" s="381"/>
      <c r="B130" s="176" t="s">
        <v>690</v>
      </c>
      <c r="C130" s="398">
        <v>389</v>
      </c>
      <c r="D130" s="399">
        <v>806</v>
      </c>
      <c r="E130" s="399">
        <v>15</v>
      </c>
      <c r="F130" s="399">
        <v>14</v>
      </c>
      <c r="G130" s="399">
        <v>41</v>
      </c>
      <c r="H130" s="399">
        <v>61</v>
      </c>
      <c r="I130" s="399">
        <v>86</v>
      </c>
      <c r="J130" s="399">
        <v>38</v>
      </c>
      <c r="K130" s="399">
        <v>35</v>
      </c>
      <c r="L130" s="399">
        <v>34</v>
      </c>
      <c r="M130" s="399">
        <v>40</v>
      </c>
      <c r="N130" s="399">
        <v>84</v>
      </c>
      <c r="O130" s="399">
        <v>112</v>
      </c>
      <c r="P130" s="399">
        <v>57</v>
      </c>
      <c r="Q130" s="399">
        <v>22</v>
      </c>
      <c r="R130" s="399">
        <v>31</v>
      </c>
      <c r="S130" s="399">
        <v>58</v>
      </c>
      <c r="T130" s="399">
        <v>37</v>
      </c>
      <c r="U130" s="399">
        <v>22</v>
      </c>
      <c r="V130" s="399">
        <v>14</v>
      </c>
      <c r="W130" s="399">
        <v>5</v>
      </c>
      <c r="X130" s="399">
        <v>0</v>
      </c>
      <c r="Y130" s="399">
        <v>0</v>
      </c>
      <c r="Z130" s="400" t="s">
        <v>690</v>
      </c>
      <c r="AA130" s="381"/>
    </row>
    <row r="131" spans="1:27" s="397" customFormat="1" ht="15.75" customHeight="1">
      <c r="A131" s="405"/>
      <c r="B131" s="406"/>
      <c r="C131" s="407"/>
      <c r="D131" s="408">
        <f>SUM(E131:Y131)</f>
        <v>57</v>
      </c>
      <c r="E131" s="409">
        <v>0</v>
      </c>
      <c r="F131" s="409">
        <v>0</v>
      </c>
      <c r="G131" s="409">
        <v>0</v>
      </c>
      <c r="H131" s="408">
        <v>1</v>
      </c>
      <c r="I131" s="408">
        <v>18</v>
      </c>
      <c r="J131" s="408">
        <v>18</v>
      </c>
      <c r="K131" s="408">
        <v>12</v>
      </c>
      <c r="L131" s="408">
        <v>3</v>
      </c>
      <c r="M131" s="408">
        <v>2</v>
      </c>
      <c r="N131" s="409">
        <v>0</v>
      </c>
      <c r="O131" s="409">
        <v>0</v>
      </c>
      <c r="P131" s="409">
        <v>0</v>
      </c>
      <c r="Q131" s="408">
        <v>1</v>
      </c>
      <c r="R131" s="408">
        <v>2</v>
      </c>
      <c r="S131" s="409">
        <v>0</v>
      </c>
      <c r="T131" s="409">
        <v>0</v>
      </c>
      <c r="U131" s="409">
        <v>0</v>
      </c>
      <c r="V131" s="409">
        <v>0</v>
      </c>
      <c r="W131" s="409">
        <v>0</v>
      </c>
      <c r="X131" s="409">
        <v>0</v>
      </c>
      <c r="Y131" s="409">
        <v>0</v>
      </c>
      <c r="Z131" s="410"/>
      <c r="AA131" s="396"/>
    </row>
    <row r="132" spans="1:27" ht="15.75" customHeight="1">
      <c r="B132" s="176" t="s">
        <v>691</v>
      </c>
      <c r="C132" s="398">
        <v>420</v>
      </c>
      <c r="D132" s="399">
        <v>907</v>
      </c>
      <c r="E132" s="399">
        <v>23</v>
      </c>
      <c r="F132" s="399">
        <v>30</v>
      </c>
      <c r="G132" s="399">
        <v>33</v>
      </c>
      <c r="H132" s="399">
        <v>55</v>
      </c>
      <c r="I132" s="399">
        <v>47</v>
      </c>
      <c r="J132" s="399">
        <v>47</v>
      </c>
      <c r="K132" s="399">
        <v>53</v>
      </c>
      <c r="L132" s="399">
        <v>49</v>
      </c>
      <c r="M132" s="399">
        <v>77</v>
      </c>
      <c r="N132" s="399">
        <v>79</v>
      </c>
      <c r="O132" s="399">
        <v>92</v>
      </c>
      <c r="P132" s="399">
        <v>65</v>
      </c>
      <c r="Q132" s="399">
        <v>48</v>
      </c>
      <c r="R132" s="399">
        <v>36</v>
      </c>
      <c r="S132" s="399">
        <v>53</v>
      </c>
      <c r="T132" s="399">
        <v>47</v>
      </c>
      <c r="U132" s="399">
        <v>40</v>
      </c>
      <c r="V132" s="399">
        <v>21</v>
      </c>
      <c r="W132" s="399">
        <v>11</v>
      </c>
      <c r="X132" s="399">
        <v>1</v>
      </c>
      <c r="Y132" s="399">
        <v>0</v>
      </c>
      <c r="Z132" s="400" t="s">
        <v>691</v>
      </c>
      <c r="AA132" s="381"/>
    </row>
    <row r="133" spans="1:27" s="397" customFormat="1" ht="15.75" customHeight="1">
      <c r="B133" s="401"/>
      <c r="C133" s="398"/>
      <c r="D133" s="402">
        <f>SUM(E133:Y133)</f>
        <v>16</v>
      </c>
      <c r="E133" s="402">
        <v>1</v>
      </c>
      <c r="F133" s="403">
        <v>0</v>
      </c>
      <c r="G133" s="403">
        <v>0</v>
      </c>
      <c r="H133" s="402">
        <v>1</v>
      </c>
      <c r="I133" s="403">
        <v>0</v>
      </c>
      <c r="J133" s="402">
        <v>1</v>
      </c>
      <c r="K133" s="402">
        <v>3</v>
      </c>
      <c r="L133" s="402">
        <v>2</v>
      </c>
      <c r="M133" s="402">
        <v>4</v>
      </c>
      <c r="N133" s="403">
        <v>0</v>
      </c>
      <c r="O133" s="403">
        <v>0</v>
      </c>
      <c r="P133" s="402">
        <v>2</v>
      </c>
      <c r="Q133" s="403">
        <v>0</v>
      </c>
      <c r="R133" s="403">
        <v>0</v>
      </c>
      <c r="S133" s="402">
        <v>1</v>
      </c>
      <c r="T133" s="403">
        <v>0</v>
      </c>
      <c r="U133" s="402">
        <v>1</v>
      </c>
      <c r="V133" s="403">
        <v>0</v>
      </c>
      <c r="W133" s="403">
        <v>0</v>
      </c>
      <c r="X133" s="403">
        <v>0</v>
      </c>
      <c r="Y133" s="403">
        <v>0</v>
      </c>
      <c r="Z133" s="404"/>
      <c r="AA133" s="396"/>
    </row>
    <row r="134" spans="1:27" ht="15.75" customHeight="1">
      <c r="B134" s="176" t="s">
        <v>692</v>
      </c>
      <c r="C134" s="398">
        <v>1662</v>
      </c>
      <c r="D134" s="399">
        <v>3224</v>
      </c>
      <c r="E134" s="399">
        <v>82</v>
      </c>
      <c r="F134" s="399">
        <v>93</v>
      </c>
      <c r="G134" s="399">
        <v>131</v>
      </c>
      <c r="H134" s="399">
        <v>142</v>
      </c>
      <c r="I134" s="399">
        <v>175</v>
      </c>
      <c r="J134" s="399">
        <v>144</v>
      </c>
      <c r="K134" s="399">
        <v>142</v>
      </c>
      <c r="L134" s="399">
        <v>148</v>
      </c>
      <c r="M134" s="399">
        <v>186</v>
      </c>
      <c r="N134" s="399">
        <v>265</v>
      </c>
      <c r="O134" s="399">
        <v>304</v>
      </c>
      <c r="P134" s="399">
        <v>248</v>
      </c>
      <c r="Q134" s="399">
        <v>184</v>
      </c>
      <c r="R134" s="399">
        <v>183</v>
      </c>
      <c r="S134" s="399">
        <v>242</v>
      </c>
      <c r="T134" s="399">
        <v>223</v>
      </c>
      <c r="U134" s="399">
        <v>205</v>
      </c>
      <c r="V134" s="399">
        <v>93</v>
      </c>
      <c r="W134" s="399">
        <v>25</v>
      </c>
      <c r="X134" s="399">
        <v>8</v>
      </c>
      <c r="Y134" s="399">
        <v>1</v>
      </c>
      <c r="Z134" s="400" t="s">
        <v>692</v>
      </c>
      <c r="AA134" s="381"/>
    </row>
    <row r="135" spans="1:27" s="397" customFormat="1" ht="15.75" customHeight="1">
      <c r="B135" s="401"/>
      <c r="C135" s="398"/>
      <c r="D135" s="402">
        <f>SUM(E135:Y135)</f>
        <v>66</v>
      </c>
      <c r="E135" s="403">
        <v>0</v>
      </c>
      <c r="F135" s="403">
        <v>0</v>
      </c>
      <c r="G135" s="402">
        <v>2</v>
      </c>
      <c r="H135" s="402">
        <v>1</v>
      </c>
      <c r="I135" s="402">
        <v>11</v>
      </c>
      <c r="J135" s="402">
        <v>12</v>
      </c>
      <c r="K135" s="402">
        <v>10</v>
      </c>
      <c r="L135" s="402">
        <v>4</v>
      </c>
      <c r="M135" s="402">
        <v>5</v>
      </c>
      <c r="N135" s="402">
        <v>6</v>
      </c>
      <c r="O135" s="402">
        <v>4</v>
      </c>
      <c r="P135" s="402">
        <v>1</v>
      </c>
      <c r="Q135" s="402">
        <v>2</v>
      </c>
      <c r="R135" s="402">
        <v>2</v>
      </c>
      <c r="S135" s="402">
        <v>1</v>
      </c>
      <c r="T135" s="402">
        <v>2</v>
      </c>
      <c r="U135" s="402">
        <v>1</v>
      </c>
      <c r="V135" s="402">
        <v>1</v>
      </c>
      <c r="W135" s="402">
        <v>1</v>
      </c>
      <c r="X135" s="403">
        <v>0</v>
      </c>
      <c r="Y135" s="403">
        <v>0</v>
      </c>
      <c r="Z135" s="404"/>
      <c r="AA135" s="396"/>
    </row>
    <row r="136" spans="1:27" ht="15.75" customHeight="1">
      <c r="B136" s="176" t="s">
        <v>693</v>
      </c>
      <c r="C136" s="398">
        <v>516</v>
      </c>
      <c r="D136" s="399">
        <v>919</v>
      </c>
      <c r="E136" s="399">
        <v>57</v>
      </c>
      <c r="F136" s="399">
        <v>18</v>
      </c>
      <c r="G136" s="399">
        <v>34</v>
      </c>
      <c r="H136" s="399">
        <v>32</v>
      </c>
      <c r="I136" s="399">
        <v>53</v>
      </c>
      <c r="J136" s="399">
        <v>83</v>
      </c>
      <c r="K136" s="399">
        <v>60</v>
      </c>
      <c r="L136" s="399">
        <v>49</v>
      </c>
      <c r="M136" s="399">
        <v>47</v>
      </c>
      <c r="N136" s="399">
        <v>64</v>
      </c>
      <c r="O136" s="399">
        <v>82</v>
      </c>
      <c r="P136" s="399">
        <v>62</v>
      </c>
      <c r="Q136" s="399">
        <v>51</v>
      </c>
      <c r="R136" s="399">
        <v>45</v>
      </c>
      <c r="S136" s="399">
        <v>59</v>
      </c>
      <c r="T136" s="399">
        <v>46</v>
      </c>
      <c r="U136" s="399">
        <v>46</v>
      </c>
      <c r="V136" s="399">
        <v>24</v>
      </c>
      <c r="W136" s="399">
        <v>6</v>
      </c>
      <c r="X136" s="399">
        <v>1</v>
      </c>
      <c r="Y136" s="399">
        <v>0</v>
      </c>
      <c r="Z136" s="400" t="s">
        <v>693</v>
      </c>
      <c r="AA136" s="381"/>
    </row>
    <row r="137" spans="1:27" s="397" customFormat="1" ht="15.75" customHeight="1">
      <c r="A137" s="396"/>
      <c r="B137" s="401"/>
      <c r="C137" s="398"/>
      <c r="D137" s="402">
        <f>SUM(E137:Y137)</f>
        <v>24</v>
      </c>
      <c r="E137" s="403">
        <v>0</v>
      </c>
      <c r="F137" s="403">
        <v>0</v>
      </c>
      <c r="G137" s="403">
        <v>0</v>
      </c>
      <c r="H137" s="402">
        <v>2</v>
      </c>
      <c r="I137" s="402">
        <v>5</v>
      </c>
      <c r="J137" s="402">
        <v>5</v>
      </c>
      <c r="K137" s="402">
        <v>1</v>
      </c>
      <c r="L137" s="403">
        <v>0</v>
      </c>
      <c r="M137" s="402">
        <v>3</v>
      </c>
      <c r="N137" s="402">
        <v>2</v>
      </c>
      <c r="O137" s="402">
        <v>3</v>
      </c>
      <c r="P137" s="402">
        <v>1</v>
      </c>
      <c r="Q137" s="403">
        <v>0</v>
      </c>
      <c r="R137" s="402">
        <v>1</v>
      </c>
      <c r="S137" s="403">
        <v>0</v>
      </c>
      <c r="T137" s="403">
        <v>0</v>
      </c>
      <c r="U137" s="402">
        <v>1</v>
      </c>
      <c r="V137" s="403">
        <v>0</v>
      </c>
      <c r="W137" s="403">
        <v>0</v>
      </c>
      <c r="X137" s="403">
        <v>0</v>
      </c>
      <c r="Y137" s="403">
        <v>0</v>
      </c>
      <c r="Z137" s="404"/>
      <c r="AA137" s="396"/>
    </row>
    <row r="138" spans="1:27" ht="15.75" customHeight="1">
      <c r="A138" s="381"/>
      <c r="B138" s="176" t="s">
        <v>694</v>
      </c>
      <c r="C138" s="398">
        <v>612</v>
      </c>
      <c r="D138" s="399">
        <v>1335</v>
      </c>
      <c r="E138" s="399">
        <v>29</v>
      </c>
      <c r="F138" s="399">
        <v>46</v>
      </c>
      <c r="G138" s="399">
        <v>86</v>
      </c>
      <c r="H138" s="399">
        <v>95</v>
      </c>
      <c r="I138" s="399">
        <v>89</v>
      </c>
      <c r="J138" s="399">
        <v>65</v>
      </c>
      <c r="K138" s="399">
        <v>59</v>
      </c>
      <c r="L138" s="399">
        <v>68</v>
      </c>
      <c r="M138" s="399">
        <v>92</v>
      </c>
      <c r="N138" s="399">
        <v>151</v>
      </c>
      <c r="O138" s="399">
        <v>156</v>
      </c>
      <c r="P138" s="399">
        <v>91</v>
      </c>
      <c r="Q138" s="399">
        <v>50</v>
      </c>
      <c r="R138" s="399">
        <v>37</v>
      </c>
      <c r="S138" s="399">
        <v>79</v>
      </c>
      <c r="T138" s="399">
        <v>52</v>
      </c>
      <c r="U138" s="399">
        <v>55</v>
      </c>
      <c r="V138" s="399">
        <v>29</v>
      </c>
      <c r="W138" s="399">
        <v>6</v>
      </c>
      <c r="X138" s="399">
        <v>0</v>
      </c>
      <c r="Y138" s="399">
        <v>0</v>
      </c>
      <c r="Z138" s="400" t="s">
        <v>694</v>
      </c>
      <c r="AA138" s="381"/>
    </row>
    <row r="139" spans="1:27" s="397" customFormat="1" ht="15.75" customHeight="1">
      <c r="A139" s="396"/>
      <c r="B139" s="401"/>
      <c r="C139" s="398"/>
      <c r="D139" s="402">
        <f>SUM(E139:Y139)</f>
        <v>37</v>
      </c>
      <c r="E139" s="403">
        <v>0</v>
      </c>
      <c r="F139" s="402">
        <v>1</v>
      </c>
      <c r="G139" s="402">
        <v>2</v>
      </c>
      <c r="H139" s="402">
        <v>4</v>
      </c>
      <c r="I139" s="402">
        <v>3</v>
      </c>
      <c r="J139" s="402">
        <v>4</v>
      </c>
      <c r="K139" s="402">
        <v>3</v>
      </c>
      <c r="L139" s="402">
        <v>2</v>
      </c>
      <c r="M139" s="402">
        <v>6</v>
      </c>
      <c r="N139" s="402">
        <v>3</v>
      </c>
      <c r="O139" s="402">
        <v>4</v>
      </c>
      <c r="P139" s="403">
        <v>0</v>
      </c>
      <c r="Q139" s="402">
        <v>1</v>
      </c>
      <c r="R139" s="403">
        <v>0</v>
      </c>
      <c r="S139" s="402">
        <v>3</v>
      </c>
      <c r="T139" s="403">
        <v>0</v>
      </c>
      <c r="U139" s="402">
        <v>1</v>
      </c>
      <c r="V139" s="403">
        <v>0</v>
      </c>
      <c r="W139" s="403">
        <v>0</v>
      </c>
      <c r="X139" s="403">
        <v>0</v>
      </c>
      <c r="Y139" s="403">
        <v>0</v>
      </c>
      <c r="Z139" s="404"/>
      <c r="AA139" s="396"/>
    </row>
    <row r="140" spans="1:27" ht="15.75" customHeight="1">
      <c r="A140" s="381"/>
      <c r="B140" s="176" t="s">
        <v>695</v>
      </c>
      <c r="C140" s="398">
        <v>1818</v>
      </c>
      <c r="D140" s="399">
        <v>3061</v>
      </c>
      <c r="E140" s="399">
        <v>60</v>
      </c>
      <c r="F140" s="399">
        <v>70</v>
      </c>
      <c r="G140" s="399">
        <v>90</v>
      </c>
      <c r="H140" s="399">
        <v>104</v>
      </c>
      <c r="I140" s="399">
        <v>188</v>
      </c>
      <c r="J140" s="399">
        <v>191</v>
      </c>
      <c r="K140" s="399">
        <v>132</v>
      </c>
      <c r="L140" s="399">
        <v>163</v>
      </c>
      <c r="M140" s="399">
        <v>158</v>
      </c>
      <c r="N140" s="399">
        <v>210</v>
      </c>
      <c r="O140" s="399">
        <v>276</v>
      </c>
      <c r="P140" s="399">
        <v>243</v>
      </c>
      <c r="Q140" s="399">
        <v>208</v>
      </c>
      <c r="R140" s="399">
        <v>193</v>
      </c>
      <c r="S140" s="399">
        <v>239</v>
      </c>
      <c r="T140" s="399">
        <v>194</v>
      </c>
      <c r="U140" s="399">
        <v>193</v>
      </c>
      <c r="V140" s="399">
        <v>101</v>
      </c>
      <c r="W140" s="399">
        <v>41</v>
      </c>
      <c r="X140" s="399">
        <v>7</v>
      </c>
      <c r="Y140" s="399">
        <v>0</v>
      </c>
      <c r="Z140" s="400" t="s">
        <v>695</v>
      </c>
      <c r="AA140" s="381"/>
    </row>
    <row r="141" spans="1:27" s="397" customFormat="1" ht="15.75" customHeight="1">
      <c r="A141" s="405"/>
      <c r="B141" s="406"/>
      <c r="C141" s="407"/>
      <c r="D141" s="408">
        <f>SUM(E141:Y141)</f>
        <v>76</v>
      </c>
      <c r="E141" s="408">
        <v>3</v>
      </c>
      <c r="F141" s="408">
        <v>1</v>
      </c>
      <c r="G141" s="408">
        <v>2</v>
      </c>
      <c r="H141" s="408">
        <v>1</v>
      </c>
      <c r="I141" s="408">
        <v>13</v>
      </c>
      <c r="J141" s="408">
        <v>12</v>
      </c>
      <c r="K141" s="408">
        <v>5</v>
      </c>
      <c r="L141" s="408">
        <v>5</v>
      </c>
      <c r="M141" s="408">
        <v>6</v>
      </c>
      <c r="N141" s="408">
        <v>2</v>
      </c>
      <c r="O141" s="408">
        <v>6</v>
      </c>
      <c r="P141" s="408">
        <v>2</v>
      </c>
      <c r="Q141" s="408">
        <v>5</v>
      </c>
      <c r="R141" s="408">
        <v>2</v>
      </c>
      <c r="S141" s="408">
        <v>2</v>
      </c>
      <c r="T141" s="408">
        <v>4</v>
      </c>
      <c r="U141" s="408">
        <v>2</v>
      </c>
      <c r="V141" s="408">
        <v>2</v>
      </c>
      <c r="W141" s="408">
        <v>1</v>
      </c>
      <c r="X141" s="409">
        <v>0</v>
      </c>
      <c r="Y141" s="409">
        <v>0</v>
      </c>
      <c r="Z141" s="410"/>
      <c r="AA141" s="396"/>
    </row>
    <row r="142" spans="1:27" ht="15.75" customHeight="1">
      <c r="B142" s="176" t="s">
        <v>696</v>
      </c>
      <c r="C142" s="398">
        <v>134</v>
      </c>
      <c r="D142" s="399">
        <v>190</v>
      </c>
      <c r="E142" s="399">
        <v>0</v>
      </c>
      <c r="F142" s="399">
        <v>3</v>
      </c>
      <c r="G142" s="399">
        <v>5</v>
      </c>
      <c r="H142" s="399">
        <v>6</v>
      </c>
      <c r="I142" s="399">
        <v>9</v>
      </c>
      <c r="J142" s="399">
        <v>3</v>
      </c>
      <c r="K142" s="399">
        <v>4</v>
      </c>
      <c r="L142" s="399">
        <v>5</v>
      </c>
      <c r="M142" s="399">
        <v>8</v>
      </c>
      <c r="N142" s="399">
        <v>13</v>
      </c>
      <c r="O142" s="399">
        <v>26</v>
      </c>
      <c r="P142" s="399">
        <v>23</v>
      </c>
      <c r="Q142" s="399">
        <v>12</v>
      </c>
      <c r="R142" s="399">
        <v>11</v>
      </c>
      <c r="S142" s="399">
        <v>16</v>
      </c>
      <c r="T142" s="399">
        <v>18</v>
      </c>
      <c r="U142" s="399">
        <v>19</v>
      </c>
      <c r="V142" s="399">
        <v>6</v>
      </c>
      <c r="W142" s="399">
        <v>3</v>
      </c>
      <c r="X142" s="399">
        <v>0</v>
      </c>
      <c r="Y142" s="399">
        <v>0</v>
      </c>
      <c r="Z142" s="400" t="s">
        <v>696</v>
      </c>
      <c r="AA142" s="381"/>
    </row>
    <row r="143" spans="1:27" s="397" customFormat="1" ht="15.75" customHeight="1">
      <c r="A143" s="396"/>
      <c r="B143" s="401"/>
      <c r="C143" s="398"/>
      <c r="D143" s="402">
        <f>SUM(E143:Y143)</f>
        <v>5</v>
      </c>
      <c r="E143" s="403">
        <v>0</v>
      </c>
      <c r="F143" s="403">
        <v>0</v>
      </c>
      <c r="G143" s="403">
        <v>0</v>
      </c>
      <c r="H143" s="403">
        <v>0</v>
      </c>
      <c r="I143" s="403">
        <v>0</v>
      </c>
      <c r="J143" s="403">
        <v>0</v>
      </c>
      <c r="K143" s="403">
        <v>0</v>
      </c>
      <c r="L143" s="403">
        <v>0</v>
      </c>
      <c r="M143" s="402">
        <v>1</v>
      </c>
      <c r="N143" s="403">
        <v>0</v>
      </c>
      <c r="O143" s="402">
        <v>1</v>
      </c>
      <c r="P143" s="403">
        <v>0</v>
      </c>
      <c r="Q143" s="403">
        <v>0</v>
      </c>
      <c r="R143" s="402">
        <v>1</v>
      </c>
      <c r="S143" s="402">
        <v>1</v>
      </c>
      <c r="T143" s="402">
        <v>1</v>
      </c>
      <c r="U143" s="403">
        <v>0</v>
      </c>
      <c r="V143" s="403">
        <v>0</v>
      </c>
      <c r="W143" s="403">
        <v>0</v>
      </c>
      <c r="X143" s="403">
        <v>0</v>
      </c>
      <c r="Y143" s="403">
        <v>0</v>
      </c>
      <c r="Z143" s="404"/>
      <c r="AA143" s="396"/>
    </row>
    <row r="144" spans="1:27" ht="15.75" customHeight="1">
      <c r="A144" s="381"/>
      <c r="B144" s="176" t="s">
        <v>697</v>
      </c>
      <c r="C144" s="398">
        <v>34</v>
      </c>
      <c r="D144" s="399">
        <v>64</v>
      </c>
      <c r="E144" s="399">
        <v>1</v>
      </c>
      <c r="F144" s="399">
        <v>2</v>
      </c>
      <c r="G144" s="399">
        <v>1</v>
      </c>
      <c r="H144" s="399">
        <v>2</v>
      </c>
      <c r="I144" s="399">
        <v>3</v>
      </c>
      <c r="J144" s="399">
        <v>1</v>
      </c>
      <c r="K144" s="399">
        <v>1</v>
      </c>
      <c r="L144" s="399">
        <v>5</v>
      </c>
      <c r="M144" s="399">
        <v>4</v>
      </c>
      <c r="N144" s="399">
        <v>9</v>
      </c>
      <c r="O144" s="399">
        <v>7</v>
      </c>
      <c r="P144" s="399">
        <v>6</v>
      </c>
      <c r="Q144" s="399">
        <v>4</v>
      </c>
      <c r="R144" s="399">
        <v>3</v>
      </c>
      <c r="S144" s="399">
        <v>3</v>
      </c>
      <c r="T144" s="399">
        <v>5</v>
      </c>
      <c r="U144" s="399">
        <v>3</v>
      </c>
      <c r="V144" s="399">
        <v>2</v>
      </c>
      <c r="W144" s="399">
        <v>2</v>
      </c>
      <c r="X144" s="399">
        <v>0</v>
      </c>
      <c r="Y144" s="399">
        <v>0</v>
      </c>
      <c r="Z144" s="400" t="s">
        <v>697</v>
      </c>
      <c r="AA144" s="381"/>
    </row>
    <row r="145" spans="1:27" s="397" customFormat="1" ht="15.75" customHeight="1">
      <c r="A145" s="396"/>
      <c r="B145" s="401"/>
      <c r="C145" s="398"/>
      <c r="D145" s="402">
        <f>SUM(E145:Y145)</f>
        <v>9</v>
      </c>
      <c r="E145" s="402">
        <v>1</v>
      </c>
      <c r="F145" s="402">
        <v>1</v>
      </c>
      <c r="G145" s="403">
        <v>0</v>
      </c>
      <c r="H145" s="403">
        <v>0</v>
      </c>
      <c r="I145" s="403">
        <v>0</v>
      </c>
      <c r="J145" s="403">
        <v>0</v>
      </c>
      <c r="K145" s="402">
        <v>1</v>
      </c>
      <c r="L145" s="402">
        <v>3</v>
      </c>
      <c r="M145" s="402">
        <v>2</v>
      </c>
      <c r="N145" s="403">
        <v>0</v>
      </c>
      <c r="O145" s="402">
        <v>1</v>
      </c>
      <c r="P145" s="403">
        <v>0</v>
      </c>
      <c r="Q145" s="403">
        <v>0</v>
      </c>
      <c r="R145" s="403">
        <v>0</v>
      </c>
      <c r="S145" s="403">
        <v>0</v>
      </c>
      <c r="T145" s="403">
        <v>0</v>
      </c>
      <c r="U145" s="403">
        <v>0</v>
      </c>
      <c r="V145" s="403">
        <v>0</v>
      </c>
      <c r="W145" s="403">
        <v>0</v>
      </c>
      <c r="X145" s="403">
        <v>0</v>
      </c>
      <c r="Y145" s="403">
        <v>0</v>
      </c>
      <c r="Z145" s="404"/>
      <c r="AA145" s="396"/>
    </row>
    <row r="146" spans="1:27" ht="15.75" customHeight="1">
      <c r="A146" s="381"/>
      <c r="B146" s="176" t="s">
        <v>698</v>
      </c>
      <c r="C146" s="398">
        <v>1317</v>
      </c>
      <c r="D146" s="399">
        <v>2367</v>
      </c>
      <c r="E146" s="399">
        <v>58</v>
      </c>
      <c r="F146" s="399">
        <v>88</v>
      </c>
      <c r="G146" s="399">
        <v>98</v>
      </c>
      <c r="H146" s="399">
        <v>91</v>
      </c>
      <c r="I146" s="399">
        <v>99</v>
      </c>
      <c r="J146" s="399">
        <v>108</v>
      </c>
      <c r="K146" s="399">
        <v>106</v>
      </c>
      <c r="L146" s="399">
        <v>111</v>
      </c>
      <c r="M146" s="399">
        <v>124</v>
      </c>
      <c r="N146" s="399">
        <v>174</v>
      </c>
      <c r="O146" s="399">
        <v>213</v>
      </c>
      <c r="P146" s="399">
        <v>162</v>
      </c>
      <c r="Q146" s="399">
        <v>121</v>
      </c>
      <c r="R146" s="399">
        <v>111</v>
      </c>
      <c r="S146" s="399">
        <v>200</v>
      </c>
      <c r="T146" s="399">
        <v>192</v>
      </c>
      <c r="U146" s="399">
        <v>171</v>
      </c>
      <c r="V146" s="399">
        <v>109</v>
      </c>
      <c r="W146" s="399">
        <v>25</v>
      </c>
      <c r="X146" s="399">
        <v>5</v>
      </c>
      <c r="Y146" s="399">
        <v>1</v>
      </c>
      <c r="Z146" s="400" t="s">
        <v>698</v>
      </c>
      <c r="AA146" s="381"/>
    </row>
    <row r="147" spans="1:27" s="397" customFormat="1" ht="15.75" customHeight="1">
      <c r="A147" s="396"/>
      <c r="B147" s="401"/>
      <c r="C147" s="398"/>
      <c r="D147" s="402">
        <f>SUM(E147:Y147)</f>
        <v>35</v>
      </c>
      <c r="E147" s="403">
        <v>0</v>
      </c>
      <c r="F147" s="403">
        <v>0</v>
      </c>
      <c r="G147" s="403">
        <v>0</v>
      </c>
      <c r="H147" s="403">
        <v>0</v>
      </c>
      <c r="I147" s="402">
        <v>3</v>
      </c>
      <c r="J147" s="402">
        <v>6</v>
      </c>
      <c r="K147" s="402">
        <v>7</v>
      </c>
      <c r="L147" s="402">
        <v>1</v>
      </c>
      <c r="M147" s="403">
        <v>0</v>
      </c>
      <c r="N147" s="402">
        <v>3</v>
      </c>
      <c r="O147" s="402">
        <v>4</v>
      </c>
      <c r="P147" s="402">
        <v>2</v>
      </c>
      <c r="Q147" s="402">
        <v>2</v>
      </c>
      <c r="R147" s="402">
        <v>3</v>
      </c>
      <c r="S147" s="402">
        <v>1</v>
      </c>
      <c r="T147" s="402">
        <v>2</v>
      </c>
      <c r="U147" s="402">
        <v>1</v>
      </c>
      <c r="V147" s="403">
        <v>0</v>
      </c>
      <c r="W147" s="403">
        <v>0</v>
      </c>
      <c r="X147" s="403">
        <v>0</v>
      </c>
      <c r="Y147" s="403">
        <v>0</v>
      </c>
      <c r="Z147" s="404"/>
      <c r="AA147" s="396"/>
    </row>
    <row r="148" spans="1:27" ht="15.75" customHeight="1">
      <c r="A148" s="381"/>
      <c r="B148" s="176" t="s">
        <v>699</v>
      </c>
      <c r="C148" s="398">
        <v>681</v>
      </c>
      <c r="D148" s="399">
        <v>1506</v>
      </c>
      <c r="E148" s="399">
        <v>53</v>
      </c>
      <c r="F148" s="399">
        <v>50</v>
      </c>
      <c r="G148" s="399">
        <v>79</v>
      </c>
      <c r="H148" s="399">
        <v>78</v>
      </c>
      <c r="I148" s="399">
        <v>79</v>
      </c>
      <c r="J148" s="399">
        <v>105</v>
      </c>
      <c r="K148" s="399">
        <v>75</v>
      </c>
      <c r="L148" s="399">
        <v>79</v>
      </c>
      <c r="M148" s="399">
        <v>89</v>
      </c>
      <c r="N148" s="399">
        <v>147</v>
      </c>
      <c r="O148" s="399">
        <v>110</v>
      </c>
      <c r="P148" s="399">
        <v>104</v>
      </c>
      <c r="Q148" s="399">
        <v>68</v>
      </c>
      <c r="R148" s="399">
        <v>66</v>
      </c>
      <c r="S148" s="399">
        <v>111</v>
      </c>
      <c r="T148" s="399">
        <v>89</v>
      </c>
      <c r="U148" s="399">
        <v>75</v>
      </c>
      <c r="V148" s="399">
        <v>36</v>
      </c>
      <c r="W148" s="399">
        <v>10</v>
      </c>
      <c r="X148" s="399">
        <v>2</v>
      </c>
      <c r="Y148" s="399">
        <v>1</v>
      </c>
      <c r="Z148" s="400" t="s">
        <v>700</v>
      </c>
      <c r="AA148" s="381"/>
    </row>
    <row r="149" spans="1:27" s="397" customFormat="1" ht="15.75" customHeight="1" thickBot="1">
      <c r="A149" s="428"/>
      <c r="B149" s="429"/>
      <c r="C149" s="430"/>
      <c r="D149" s="431">
        <f>SUM(E149:Y149)</f>
        <v>18</v>
      </c>
      <c r="E149" s="432">
        <v>0</v>
      </c>
      <c r="F149" s="432">
        <v>0</v>
      </c>
      <c r="G149" s="432">
        <v>0</v>
      </c>
      <c r="H149" s="432">
        <v>0</v>
      </c>
      <c r="I149" s="431">
        <v>3</v>
      </c>
      <c r="J149" s="432">
        <v>0</v>
      </c>
      <c r="K149" s="431">
        <v>2</v>
      </c>
      <c r="L149" s="431">
        <v>5</v>
      </c>
      <c r="M149" s="432">
        <v>0</v>
      </c>
      <c r="N149" s="431">
        <v>3</v>
      </c>
      <c r="O149" s="431">
        <v>3</v>
      </c>
      <c r="P149" s="432">
        <v>0</v>
      </c>
      <c r="Q149" s="431">
        <v>1</v>
      </c>
      <c r="R149" s="432">
        <v>0</v>
      </c>
      <c r="S149" s="431">
        <v>1</v>
      </c>
      <c r="T149" s="432">
        <v>0</v>
      </c>
      <c r="U149" s="432">
        <v>0</v>
      </c>
      <c r="V149" s="432">
        <v>0</v>
      </c>
      <c r="W149" s="432">
        <v>0</v>
      </c>
      <c r="X149" s="432">
        <v>0</v>
      </c>
      <c r="Y149" s="432">
        <v>0</v>
      </c>
      <c r="Z149" s="438"/>
      <c r="AA149" s="396"/>
    </row>
    <row r="150" spans="1:27" ht="15.75" customHeight="1">
      <c r="B150" s="176" t="s">
        <v>701</v>
      </c>
      <c r="C150" s="398">
        <v>696</v>
      </c>
      <c r="D150" s="399">
        <v>1327</v>
      </c>
      <c r="E150" s="399">
        <v>47</v>
      </c>
      <c r="F150" s="399">
        <v>40</v>
      </c>
      <c r="G150" s="399">
        <v>42</v>
      </c>
      <c r="H150" s="399">
        <v>37</v>
      </c>
      <c r="I150" s="399">
        <v>62</v>
      </c>
      <c r="J150" s="399">
        <v>87</v>
      </c>
      <c r="K150" s="399">
        <v>66</v>
      </c>
      <c r="L150" s="399">
        <v>62</v>
      </c>
      <c r="M150" s="399">
        <v>67</v>
      </c>
      <c r="N150" s="399">
        <v>99</v>
      </c>
      <c r="O150" s="399">
        <v>114</v>
      </c>
      <c r="P150" s="399">
        <v>102</v>
      </c>
      <c r="Q150" s="399">
        <v>73</v>
      </c>
      <c r="R150" s="399">
        <v>76</v>
      </c>
      <c r="S150" s="399">
        <v>111</v>
      </c>
      <c r="T150" s="399">
        <v>97</v>
      </c>
      <c r="U150" s="399">
        <v>81</v>
      </c>
      <c r="V150" s="399">
        <v>44</v>
      </c>
      <c r="W150" s="399">
        <v>15</v>
      </c>
      <c r="X150" s="399">
        <v>5</v>
      </c>
      <c r="Y150" s="399">
        <v>0</v>
      </c>
      <c r="Z150" s="400" t="s">
        <v>702</v>
      </c>
      <c r="AA150" s="381"/>
    </row>
    <row r="151" spans="1:27" s="397" customFormat="1" ht="15.75" customHeight="1">
      <c r="B151" s="401"/>
      <c r="C151" s="398"/>
      <c r="D151" s="402">
        <f>SUM(E151:Y151)</f>
        <v>25</v>
      </c>
      <c r="E151" s="403">
        <v>0</v>
      </c>
      <c r="F151" s="402">
        <v>1</v>
      </c>
      <c r="G151" s="402">
        <v>2</v>
      </c>
      <c r="H151" s="403">
        <v>0</v>
      </c>
      <c r="I151" s="402">
        <v>1</v>
      </c>
      <c r="J151" s="402">
        <v>6</v>
      </c>
      <c r="K151" s="402">
        <v>4</v>
      </c>
      <c r="L151" s="402">
        <v>2</v>
      </c>
      <c r="M151" s="402">
        <v>1</v>
      </c>
      <c r="N151" s="403">
        <v>0</v>
      </c>
      <c r="O151" s="402">
        <v>3</v>
      </c>
      <c r="P151" s="402">
        <v>1</v>
      </c>
      <c r="Q151" s="403">
        <v>0</v>
      </c>
      <c r="R151" s="403">
        <v>0</v>
      </c>
      <c r="S151" s="403">
        <v>0</v>
      </c>
      <c r="T151" s="402">
        <v>2</v>
      </c>
      <c r="U151" s="402">
        <v>1</v>
      </c>
      <c r="V151" s="402">
        <v>1</v>
      </c>
      <c r="W151" s="403">
        <v>0</v>
      </c>
      <c r="X151" s="403">
        <v>0</v>
      </c>
      <c r="Y151" s="403">
        <v>0</v>
      </c>
      <c r="Z151" s="404"/>
      <c r="AA151" s="396"/>
    </row>
    <row r="152" spans="1:27" ht="15.75" customHeight="1">
      <c r="B152" s="176" t="s">
        <v>703</v>
      </c>
      <c r="C152" s="398">
        <v>429</v>
      </c>
      <c r="D152" s="399">
        <v>852</v>
      </c>
      <c r="E152" s="399">
        <v>40</v>
      </c>
      <c r="F152" s="399">
        <v>45</v>
      </c>
      <c r="G152" s="399">
        <v>50</v>
      </c>
      <c r="H152" s="399">
        <v>44</v>
      </c>
      <c r="I152" s="399">
        <v>38</v>
      </c>
      <c r="J152" s="399">
        <v>43</v>
      </c>
      <c r="K152" s="399">
        <v>50</v>
      </c>
      <c r="L152" s="399">
        <v>59</v>
      </c>
      <c r="M152" s="399">
        <v>90</v>
      </c>
      <c r="N152" s="399">
        <v>116</v>
      </c>
      <c r="O152" s="399">
        <v>67</v>
      </c>
      <c r="P152" s="399">
        <v>55</v>
      </c>
      <c r="Q152" s="399">
        <v>31</v>
      </c>
      <c r="R152" s="399">
        <v>26</v>
      </c>
      <c r="S152" s="399">
        <v>31</v>
      </c>
      <c r="T152" s="399">
        <v>30</v>
      </c>
      <c r="U152" s="399">
        <v>20</v>
      </c>
      <c r="V152" s="399">
        <v>10</v>
      </c>
      <c r="W152" s="399">
        <v>4</v>
      </c>
      <c r="X152" s="399">
        <v>2</v>
      </c>
      <c r="Y152" s="399">
        <v>1</v>
      </c>
      <c r="Z152" s="400" t="s">
        <v>704</v>
      </c>
      <c r="AA152" s="381"/>
    </row>
    <row r="153" spans="1:27" s="397" customFormat="1" ht="15.75" customHeight="1">
      <c r="A153" s="396"/>
      <c r="B153" s="401"/>
      <c r="C153" s="398"/>
      <c r="D153" s="402">
        <f>SUM(E153:Y153)</f>
        <v>9</v>
      </c>
      <c r="E153" s="403">
        <v>0</v>
      </c>
      <c r="F153" s="403">
        <v>0</v>
      </c>
      <c r="G153" s="403">
        <v>0</v>
      </c>
      <c r="H153" s="403">
        <v>0</v>
      </c>
      <c r="I153" s="402">
        <v>2</v>
      </c>
      <c r="J153" s="402">
        <v>3</v>
      </c>
      <c r="K153" s="402">
        <v>2</v>
      </c>
      <c r="L153" s="403">
        <v>0</v>
      </c>
      <c r="M153" s="402">
        <v>1</v>
      </c>
      <c r="N153" s="402">
        <v>1</v>
      </c>
      <c r="O153" s="403">
        <v>0</v>
      </c>
      <c r="P153" s="403">
        <v>0</v>
      </c>
      <c r="Q153" s="403">
        <v>0</v>
      </c>
      <c r="R153" s="403">
        <v>0</v>
      </c>
      <c r="S153" s="403">
        <v>0</v>
      </c>
      <c r="T153" s="403">
        <v>0</v>
      </c>
      <c r="U153" s="403">
        <v>0</v>
      </c>
      <c r="V153" s="403">
        <v>0</v>
      </c>
      <c r="W153" s="403">
        <v>0</v>
      </c>
      <c r="X153" s="403">
        <v>0</v>
      </c>
      <c r="Y153" s="403">
        <v>0</v>
      </c>
      <c r="Z153" s="404"/>
      <c r="AA153" s="396"/>
    </row>
    <row r="154" spans="1:27" ht="15.75" customHeight="1">
      <c r="A154" s="381"/>
      <c r="B154" s="176" t="s">
        <v>705</v>
      </c>
      <c r="C154" s="398">
        <v>499</v>
      </c>
      <c r="D154" s="399">
        <v>1076</v>
      </c>
      <c r="E154" s="399">
        <v>23</v>
      </c>
      <c r="F154" s="399">
        <v>50</v>
      </c>
      <c r="G154" s="399">
        <v>49</v>
      </c>
      <c r="H154" s="399">
        <v>62</v>
      </c>
      <c r="I154" s="399">
        <v>60</v>
      </c>
      <c r="J154" s="399">
        <v>58</v>
      </c>
      <c r="K154" s="399">
        <v>51</v>
      </c>
      <c r="L154" s="399">
        <v>57</v>
      </c>
      <c r="M154" s="399">
        <v>77</v>
      </c>
      <c r="N154" s="399">
        <v>96</v>
      </c>
      <c r="O154" s="399">
        <v>104</v>
      </c>
      <c r="P154" s="399">
        <v>56</v>
      </c>
      <c r="Q154" s="399">
        <v>32</v>
      </c>
      <c r="R154" s="399">
        <v>50</v>
      </c>
      <c r="S154" s="399">
        <v>101</v>
      </c>
      <c r="T154" s="399">
        <v>66</v>
      </c>
      <c r="U154" s="399">
        <v>56</v>
      </c>
      <c r="V154" s="399">
        <v>18</v>
      </c>
      <c r="W154" s="399">
        <v>7</v>
      </c>
      <c r="X154" s="399">
        <v>3</v>
      </c>
      <c r="Y154" s="399">
        <v>0</v>
      </c>
      <c r="Z154" s="400" t="s">
        <v>706</v>
      </c>
      <c r="AA154" s="381"/>
    </row>
    <row r="155" spans="1:27" s="397" customFormat="1" ht="15.75" customHeight="1">
      <c r="A155" s="396"/>
      <c r="B155" s="401"/>
      <c r="C155" s="398"/>
      <c r="D155" s="402">
        <f>SUM(E155:Y155)</f>
        <v>20</v>
      </c>
      <c r="E155" s="403">
        <v>0</v>
      </c>
      <c r="F155" s="403">
        <v>0</v>
      </c>
      <c r="G155" s="403">
        <v>0</v>
      </c>
      <c r="H155" s="402">
        <v>3</v>
      </c>
      <c r="I155" s="402">
        <v>2</v>
      </c>
      <c r="J155" s="402">
        <v>1</v>
      </c>
      <c r="K155" s="403">
        <v>0</v>
      </c>
      <c r="L155" s="402">
        <v>1</v>
      </c>
      <c r="M155" s="402">
        <v>2</v>
      </c>
      <c r="N155" s="402">
        <v>4</v>
      </c>
      <c r="O155" s="402">
        <v>3</v>
      </c>
      <c r="P155" s="403">
        <v>0</v>
      </c>
      <c r="Q155" s="403">
        <v>0</v>
      </c>
      <c r="R155" s="402">
        <v>1</v>
      </c>
      <c r="S155" s="402">
        <v>2</v>
      </c>
      <c r="T155" s="402">
        <v>1</v>
      </c>
      <c r="U155" s="403">
        <v>0</v>
      </c>
      <c r="V155" s="403">
        <v>0</v>
      </c>
      <c r="W155" s="403">
        <v>0</v>
      </c>
      <c r="X155" s="403">
        <v>0</v>
      </c>
      <c r="Y155" s="403">
        <v>0</v>
      </c>
      <c r="Z155" s="404"/>
      <c r="AA155" s="396"/>
    </row>
    <row r="156" spans="1:27" ht="15.75" customHeight="1">
      <c r="A156" s="381"/>
      <c r="B156" s="176" t="s">
        <v>707</v>
      </c>
      <c r="C156" s="398">
        <v>960</v>
      </c>
      <c r="D156" s="399">
        <v>1687</v>
      </c>
      <c r="E156" s="399">
        <v>58</v>
      </c>
      <c r="F156" s="399">
        <v>46</v>
      </c>
      <c r="G156" s="399">
        <v>50</v>
      </c>
      <c r="H156" s="399">
        <v>58</v>
      </c>
      <c r="I156" s="399">
        <v>97</v>
      </c>
      <c r="J156" s="399">
        <v>153</v>
      </c>
      <c r="K156" s="399">
        <v>123</v>
      </c>
      <c r="L156" s="399">
        <v>91</v>
      </c>
      <c r="M156" s="399">
        <v>100</v>
      </c>
      <c r="N156" s="399">
        <v>122</v>
      </c>
      <c r="O156" s="399">
        <v>162</v>
      </c>
      <c r="P156" s="399">
        <v>102</v>
      </c>
      <c r="Q156" s="399">
        <v>67</v>
      </c>
      <c r="R156" s="399">
        <v>77</v>
      </c>
      <c r="S156" s="399">
        <v>169</v>
      </c>
      <c r="T156" s="399">
        <v>105</v>
      </c>
      <c r="U156" s="399">
        <v>75</v>
      </c>
      <c r="V156" s="399">
        <v>25</v>
      </c>
      <c r="W156" s="399">
        <v>5</v>
      </c>
      <c r="X156" s="399">
        <v>2</v>
      </c>
      <c r="Y156" s="399">
        <v>0</v>
      </c>
      <c r="Z156" s="400" t="s">
        <v>708</v>
      </c>
      <c r="AA156" s="381"/>
    </row>
    <row r="157" spans="1:27" s="397" customFormat="1" ht="15.75" customHeight="1">
      <c r="A157" s="396"/>
      <c r="B157" s="401"/>
      <c r="C157" s="398"/>
      <c r="D157" s="402">
        <f>SUM(E157:Y157)</f>
        <v>96</v>
      </c>
      <c r="E157" s="402">
        <v>2</v>
      </c>
      <c r="F157" s="403">
        <v>0</v>
      </c>
      <c r="G157" s="402">
        <v>2</v>
      </c>
      <c r="H157" s="402">
        <v>6</v>
      </c>
      <c r="I157" s="402">
        <v>10</v>
      </c>
      <c r="J157" s="402">
        <v>31</v>
      </c>
      <c r="K157" s="402">
        <v>16</v>
      </c>
      <c r="L157" s="402">
        <v>7</v>
      </c>
      <c r="M157" s="402">
        <v>4</v>
      </c>
      <c r="N157" s="402">
        <v>6</v>
      </c>
      <c r="O157" s="402">
        <v>4</v>
      </c>
      <c r="P157" s="402">
        <v>2</v>
      </c>
      <c r="Q157" s="403">
        <v>0</v>
      </c>
      <c r="R157" s="402">
        <v>3</v>
      </c>
      <c r="S157" s="402">
        <v>2</v>
      </c>
      <c r="T157" s="402">
        <v>1</v>
      </c>
      <c r="U157" s="403">
        <v>0</v>
      </c>
      <c r="V157" s="403">
        <v>0</v>
      </c>
      <c r="W157" s="403">
        <v>0</v>
      </c>
      <c r="X157" s="403">
        <v>0</v>
      </c>
      <c r="Y157" s="403">
        <v>0</v>
      </c>
      <c r="Z157" s="404"/>
      <c r="AA157" s="396"/>
    </row>
    <row r="158" spans="1:27" ht="15.75" customHeight="1">
      <c r="A158" s="381"/>
      <c r="B158" s="176" t="s">
        <v>709</v>
      </c>
      <c r="C158" s="398">
        <v>793</v>
      </c>
      <c r="D158" s="399">
        <v>1523</v>
      </c>
      <c r="E158" s="399">
        <v>38</v>
      </c>
      <c r="F158" s="399">
        <v>42</v>
      </c>
      <c r="G158" s="399">
        <v>65</v>
      </c>
      <c r="H158" s="399">
        <v>68</v>
      </c>
      <c r="I158" s="399">
        <v>73</v>
      </c>
      <c r="J158" s="399">
        <v>75</v>
      </c>
      <c r="K158" s="399">
        <v>54</v>
      </c>
      <c r="L158" s="399">
        <v>67</v>
      </c>
      <c r="M158" s="399">
        <v>90</v>
      </c>
      <c r="N158" s="399">
        <v>111</v>
      </c>
      <c r="O158" s="399">
        <v>153</v>
      </c>
      <c r="P158" s="399">
        <v>83</v>
      </c>
      <c r="Q158" s="399">
        <v>72</v>
      </c>
      <c r="R158" s="399">
        <v>89</v>
      </c>
      <c r="S158" s="399">
        <v>163</v>
      </c>
      <c r="T158" s="399">
        <v>138</v>
      </c>
      <c r="U158" s="399">
        <v>99</v>
      </c>
      <c r="V158" s="399">
        <v>38</v>
      </c>
      <c r="W158" s="399">
        <v>5</v>
      </c>
      <c r="X158" s="399">
        <v>0</v>
      </c>
      <c r="Y158" s="399">
        <v>0</v>
      </c>
      <c r="Z158" s="400" t="s">
        <v>710</v>
      </c>
      <c r="AA158" s="381"/>
    </row>
    <row r="159" spans="1:27" s="397" customFormat="1" ht="15.75" customHeight="1">
      <c r="A159" s="405"/>
      <c r="B159" s="406"/>
      <c r="C159" s="407"/>
      <c r="D159" s="408">
        <f>SUM(E159:Y159)</f>
        <v>92</v>
      </c>
      <c r="E159" s="408">
        <v>6</v>
      </c>
      <c r="F159" s="408">
        <v>3</v>
      </c>
      <c r="G159" s="408">
        <v>1</v>
      </c>
      <c r="H159" s="408">
        <v>6</v>
      </c>
      <c r="I159" s="408">
        <v>4</v>
      </c>
      <c r="J159" s="408">
        <v>3</v>
      </c>
      <c r="K159" s="408">
        <v>7</v>
      </c>
      <c r="L159" s="408">
        <v>8</v>
      </c>
      <c r="M159" s="408">
        <v>9</v>
      </c>
      <c r="N159" s="408">
        <v>10</v>
      </c>
      <c r="O159" s="408">
        <v>6</v>
      </c>
      <c r="P159" s="408">
        <v>7</v>
      </c>
      <c r="Q159" s="408">
        <v>8</v>
      </c>
      <c r="R159" s="408">
        <v>7</v>
      </c>
      <c r="S159" s="408">
        <v>7</v>
      </c>
      <c r="T159" s="409">
        <v>0</v>
      </c>
      <c r="U159" s="409">
        <v>0</v>
      </c>
      <c r="V159" s="409">
        <v>0</v>
      </c>
      <c r="W159" s="409">
        <v>0</v>
      </c>
      <c r="X159" s="409">
        <v>0</v>
      </c>
      <c r="Y159" s="409">
        <v>0</v>
      </c>
      <c r="Z159" s="410"/>
      <c r="AA159" s="396"/>
    </row>
    <row r="160" spans="1:27" ht="15.75" customHeight="1">
      <c r="B160" s="176" t="s">
        <v>711</v>
      </c>
      <c r="C160" s="398">
        <v>2</v>
      </c>
      <c r="D160" s="399">
        <v>2</v>
      </c>
      <c r="E160" s="399">
        <v>0</v>
      </c>
      <c r="F160" s="399">
        <v>0</v>
      </c>
      <c r="G160" s="399">
        <v>0</v>
      </c>
      <c r="H160" s="399">
        <v>0</v>
      </c>
      <c r="I160" s="399">
        <v>0</v>
      </c>
      <c r="J160" s="399">
        <v>0</v>
      </c>
      <c r="K160" s="399">
        <v>0</v>
      </c>
      <c r="L160" s="399">
        <v>0</v>
      </c>
      <c r="M160" s="399">
        <v>0</v>
      </c>
      <c r="N160" s="399">
        <v>0</v>
      </c>
      <c r="O160" s="399">
        <v>1</v>
      </c>
      <c r="P160" s="399">
        <v>0</v>
      </c>
      <c r="Q160" s="399">
        <v>0</v>
      </c>
      <c r="R160" s="399">
        <v>1</v>
      </c>
      <c r="S160" s="399">
        <v>0</v>
      </c>
      <c r="T160" s="399">
        <v>0</v>
      </c>
      <c r="U160" s="399">
        <v>0</v>
      </c>
      <c r="V160" s="399">
        <v>0</v>
      </c>
      <c r="W160" s="399">
        <v>0</v>
      </c>
      <c r="X160" s="399">
        <v>0</v>
      </c>
      <c r="Y160" s="399">
        <v>0</v>
      </c>
      <c r="Z160" s="425" t="s">
        <v>711</v>
      </c>
      <c r="AA160" s="381"/>
    </row>
    <row r="161" spans="1:27" s="397" customFormat="1" ht="15.75" customHeight="1">
      <c r="B161" s="401"/>
      <c r="C161" s="398"/>
      <c r="D161" s="403">
        <f>SUM(E161:Y161)</f>
        <v>0</v>
      </c>
      <c r="E161" s="403">
        <v>0</v>
      </c>
      <c r="F161" s="403">
        <v>0</v>
      </c>
      <c r="G161" s="403">
        <v>0</v>
      </c>
      <c r="H161" s="403">
        <v>0</v>
      </c>
      <c r="I161" s="403">
        <v>0</v>
      </c>
      <c r="J161" s="403">
        <v>0</v>
      </c>
      <c r="K161" s="403">
        <v>0</v>
      </c>
      <c r="L161" s="403">
        <v>0</v>
      </c>
      <c r="M161" s="403">
        <v>0</v>
      </c>
      <c r="N161" s="403">
        <v>0</v>
      </c>
      <c r="O161" s="403">
        <v>0</v>
      </c>
      <c r="P161" s="403">
        <v>0</v>
      </c>
      <c r="Q161" s="403">
        <v>0</v>
      </c>
      <c r="R161" s="403">
        <v>0</v>
      </c>
      <c r="S161" s="403">
        <v>0</v>
      </c>
      <c r="T161" s="403">
        <v>0</v>
      </c>
      <c r="U161" s="403">
        <v>0</v>
      </c>
      <c r="V161" s="403">
        <v>0</v>
      </c>
      <c r="W161" s="403">
        <v>0</v>
      </c>
      <c r="X161" s="403">
        <v>0</v>
      </c>
      <c r="Y161" s="403">
        <v>0</v>
      </c>
      <c r="Z161" s="404"/>
      <c r="AA161" s="396"/>
    </row>
    <row r="162" spans="1:27" ht="15.75" customHeight="1">
      <c r="B162" s="176" t="s">
        <v>712</v>
      </c>
      <c r="C162" s="398">
        <v>848</v>
      </c>
      <c r="D162" s="399">
        <v>1746</v>
      </c>
      <c r="E162" s="411">
        <v>45</v>
      </c>
      <c r="F162" s="411">
        <v>61</v>
      </c>
      <c r="G162" s="411">
        <v>49</v>
      </c>
      <c r="H162" s="411">
        <v>65</v>
      </c>
      <c r="I162" s="411">
        <v>95</v>
      </c>
      <c r="J162" s="411">
        <v>79</v>
      </c>
      <c r="K162" s="411">
        <v>75</v>
      </c>
      <c r="L162" s="411">
        <v>92</v>
      </c>
      <c r="M162" s="411">
        <v>83</v>
      </c>
      <c r="N162" s="411">
        <v>118</v>
      </c>
      <c r="O162" s="411">
        <v>163</v>
      </c>
      <c r="P162" s="411">
        <v>139</v>
      </c>
      <c r="Q162" s="399">
        <v>94</v>
      </c>
      <c r="R162" s="411">
        <v>87</v>
      </c>
      <c r="S162" s="411">
        <v>127</v>
      </c>
      <c r="T162" s="411">
        <v>127</v>
      </c>
      <c r="U162" s="411">
        <v>133</v>
      </c>
      <c r="V162" s="411">
        <v>84</v>
      </c>
      <c r="W162" s="411">
        <v>21</v>
      </c>
      <c r="X162" s="411">
        <v>8</v>
      </c>
      <c r="Y162" s="411">
        <v>1</v>
      </c>
      <c r="Z162" s="400" t="s">
        <v>712</v>
      </c>
      <c r="AA162" s="381"/>
    </row>
    <row r="163" spans="1:27" s="397" customFormat="1" ht="15.75" customHeight="1">
      <c r="A163" s="396"/>
      <c r="B163" s="401"/>
      <c r="C163" s="398"/>
      <c r="D163" s="402">
        <f>SUM(E163:Y163)</f>
        <v>12</v>
      </c>
      <c r="E163" s="419">
        <v>0</v>
      </c>
      <c r="F163" s="419">
        <v>0</v>
      </c>
      <c r="G163" s="418">
        <v>1</v>
      </c>
      <c r="H163" s="419">
        <v>0</v>
      </c>
      <c r="I163" s="418">
        <v>1</v>
      </c>
      <c r="J163" s="418">
        <v>2</v>
      </c>
      <c r="K163" s="418">
        <v>2</v>
      </c>
      <c r="L163" s="418">
        <v>1</v>
      </c>
      <c r="M163" s="418">
        <v>2</v>
      </c>
      <c r="N163" s="419">
        <v>0</v>
      </c>
      <c r="O163" s="418">
        <v>1</v>
      </c>
      <c r="P163" s="418">
        <v>1</v>
      </c>
      <c r="Q163" s="403">
        <v>0</v>
      </c>
      <c r="R163" s="419">
        <v>0</v>
      </c>
      <c r="S163" s="419">
        <v>0</v>
      </c>
      <c r="T163" s="419">
        <v>0</v>
      </c>
      <c r="U163" s="418">
        <v>1</v>
      </c>
      <c r="V163" s="419">
        <v>0</v>
      </c>
      <c r="W163" s="419">
        <v>0</v>
      </c>
      <c r="X163" s="419">
        <v>0</v>
      </c>
      <c r="Y163" s="419">
        <v>0</v>
      </c>
      <c r="Z163" s="404"/>
      <c r="AA163" s="396"/>
    </row>
    <row r="164" spans="1:27" ht="15.75" customHeight="1">
      <c r="A164" s="381"/>
      <c r="B164" s="176" t="s">
        <v>713</v>
      </c>
      <c r="C164" s="398">
        <v>878</v>
      </c>
      <c r="D164" s="399">
        <v>1410</v>
      </c>
      <c r="E164" s="399">
        <v>32</v>
      </c>
      <c r="F164" s="399">
        <v>46</v>
      </c>
      <c r="G164" s="399">
        <v>51</v>
      </c>
      <c r="H164" s="399">
        <v>48</v>
      </c>
      <c r="I164" s="399">
        <v>75</v>
      </c>
      <c r="J164" s="399">
        <v>89</v>
      </c>
      <c r="K164" s="399">
        <v>67</v>
      </c>
      <c r="L164" s="399">
        <v>91</v>
      </c>
      <c r="M164" s="399">
        <v>80</v>
      </c>
      <c r="N164" s="399">
        <v>99</v>
      </c>
      <c r="O164" s="399">
        <v>133</v>
      </c>
      <c r="P164" s="399">
        <v>99</v>
      </c>
      <c r="Q164" s="399">
        <v>99</v>
      </c>
      <c r="R164" s="399">
        <v>69</v>
      </c>
      <c r="S164" s="399">
        <v>110</v>
      </c>
      <c r="T164" s="399">
        <v>88</v>
      </c>
      <c r="U164" s="399">
        <v>82</v>
      </c>
      <c r="V164" s="399">
        <v>40</v>
      </c>
      <c r="W164" s="399">
        <v>9</v>
      </c>
      <c r="X164" s="399">
        <v>1</v>
      </c>
      <c r="Y164" s="399">
        <v>2</v>
      </c>
      <c r="Z164" s="400" t="s">
        <v>713</v>
      </c>
      <c r="AA164" s="381"/>
    </row>
    <row r="165" spans="1:27" s="397" customFormat="1" ht="15.75" customHeight="1">
      <c r="A165" s="396"/>
      <c r="B165" s="401"/>
      <c r="C165" s="398"/>
      <c r="D165" s="402">
        <f>SUM(E165:Y165)</f>
        <v>49</v>
      </c>
      <c r="E165" s="403">
        <v>0</v>
      </c>
      <c r="F165" s="403">
        <v>0</v>
      </c>
      <c r="G165" s="402">
        <v>1</v>
      </c>
      <c r="H165" s="402">
        <v>1</v>
      </c>
      <c r="I165" s="402">
        <v>10</v>
      </c>
      <c r="J165" s="402">
        <v>13</v>
      </c>
      <c r="K165" s="402">
        <v>2</v>
      </c>
      <c r="L165" s="402">
        <v>3</v>
      </c>
      <c r="M165" s="402">
        <v>2</v>
      </c>
      <c r="N165" s="402">
        <v>2</v>
      </c>
      <c r="O165" s="402">
        <v>3</v>
      </c>
      <c r="P165" s="402">
        <v>1</v>
      </c>
      <c r="Q165" s="402">
        <v>1</v>
      </c>
      <c r="R165" s="402">
        <v>1</v>
      </c>
      <c r="S165" s="402">
        <v>5</v>
      </c>
      <c r="T165" s="402">
        <v>1</v>
      </c>
      <c r="U165" s="402">
        <v>1</v>
      </c>
      <c r="V165" s="402">
        <v>1</v>
      </c>
      <c r="W165" s="402">
        <v>1</v>
      </c>
      <c r="X165" s="403">
        <v>0</v>
      </c>
      <c r="Y165" s="403">
        <v>0</v>
      </c>
      <c r="Z165" s="404"/>
      <c r="AA165" s="396"/>
    </row>
    <row r="166" spans="1:27" ht="15.75" customHeight="1">
      <c r="A166" s="381"/>
      <c r="B166" s="176" t="s">
        <v>714</v>
      </c>
      <c r="C166" s="398">
        <v>464</v>
      </c>
      <c r="D166" s="399">
        <v>897</v>
      </c>
      <c r="E166" s="399">
        <v>24</v>
      </c>
      <c r="F166" s="399">
        <v>19</v>
      </c>
      <c r="G166" s="399">
        <v>34</v>
      </c>
      <c r="H166" s="399">
        <v>45</v>
      </c>
      <c r="I166" s="399">
        <v>40</v>
      </c>
      <c r="J166" s="399">
        <v>59</v>
      </c>
      <c r="K166" s="399">
        <v>43</v>
      </c>
      <c r="L166" s="399">
        <v>49</v>
      </c>
      <c r="M166" s="399">
        <v>51</v>
      </c>
      <c r="N166" s="399">
        <v>87</v>
      </c>
      <c r="O166" s="399">
        <v>78</v>
      </c>
      <c r="P166" s="399">
        <v>64</v>
      </c>
      <c r="Q166" s="399">
        <v>52</v>
      </c>
      <c r="R166" s="399">
        <v>48</v>
      </c>
      <c r="S166" s="399">
        <v>80</v>
      </c>
      <c r="T166" s="399">
        <v>48</v>
      </c>
      <c r="U166" s="399">
        <v>41</v>
      </c>
      <c r="V166" s="399">
        <v>28</v>
      </c>
      <c r="W166" s="399">
        <v>6</v>
      </c>
      <c r="X166" s="399">
        <v>1</v>
      </c>
      <c r="Y166" s="399">
        <v>0</v>
      </c>
      <c r="Z166" s="400" t="s">
        <v>714</v>
      </c>
      <c r="AA166" s="381"/>
    </row>
    <row r="167" spans="1:27" s="397" customFormat="1" ht="15.75" customHeight="1">
      <c r="A167" s="396"/>
      <c r="B167" s="401"/>
      <c r="C167" s="398"/>
      <c r="D167" s="402">
        <f>SUM(E167:Y167)</f>
        <v>22</v>
      </c>
      <c r="E167" s="403">
        <v>0</v>
      </c>
      <c r="F167" s="403">
        <v>0</v>
      </c>
      <c r="G167" s="403">
        <v>0</v>
      </c>
      <c r="H167" s="403">
        <v>0</v>
      </c>
      <c r="I167" s="402">
        <v>5</v>
      </c>
      <c r="J167" s="402">
        <v>3</v>
      </c>
      <c r="K167" s="402">
        <v>5</v>
      </c>
      <c r="L167" s="402">
        <v>2</v>
      </c>
      <c r="M167" s="402">
        <v>1</v>
      </c>
      <c r="N167" s="402">
        <v>1</v>
      </c>
      <c r="O167" s="403">
        <v>0</v>
      </c>
      <c r="P167" s="402">
        <v>1</v>
      </c>
      <c r="Q167" s="402">
        <v>1</v>
      </c>
      <c r="R167" s="403">
        <v>0</v>
      </c>
      <c r="S167" s="402">
        <v>1</v>
      </c>
      <c r="T167" s="402">
        <v>1</v>
      </c>
      <c r="U167" s="403">
        <v>0</v>
      </c>
      <c r="V167" s="402">
        <v>1</v>
      </c>
      <c r="W167" s="403">
        <v>0</v>
      </c>
      <c r="X167" s="403">
        <v>0</v>
      </c>
      <c r="Y167" s="403">
        <v>0</v>
      </c>
      <c r="Z167" s="404"/>
      <c r="AA167" s="396"/>
    </row>
    <row r="168" spans="1:27" ht="15.75" customHeight="1">
      <c r="A168" s="381"/>
      <c r="B168" s="176" t="s">
        <v>715</v>
      </c>
      <c r="C168" s="398">
        <v>576</v>
      </c>
      <c r="D168" s="399">
        <v>970</v>
      </c>
      <c r="E168" s="399">
        <v>20</v>
      </c>
      <c r="F168" s="399">
        <v>25</v>
      </c>
      <c r="G168" s="399">
        <v>25</v>
      </c>
      <c r="H168" s="399">
        <v>22</v>
      </c>
      <c r="I168" s="399">
        <v>52</v>
      </c>
      <c r="J168" s="399">
        <v>66</v>
      </c>
      <c r="K168" s="399">
        <v>47</v>
      </c>
      <c r="L168" s="399">
        <v>52</v>
      </c>
      <c r="M168" s="399">
        <v>58</v>
      </c>
      <c r="N168" s="399">
        <v>65</v>
      </c>
      <c r="O168" s="399">
        <v>78</v>
      </c>
      <c r="P168" s="399">
        <v>78</v>
      </c>
      <c r="Q168" s="399">
        <v>64</v>
      </c>
      <c r="R168" s="399">
        <v>55</v>
      </c>
      <c r="S168" s="399">
        <v>87</v>
      </c>
      <c r="T168" s="399">
        <v>59</v>
      </c>
      <c r="U168" s="399">
        <v>69</v>
      </c>
      <c r="V168" s="399">
        <v>36</v>
      </c>
      <c r="W168" s="399">
        <v>11</v>
      </c>
      <c r="X168" s="399">
        <v>1</v>
      </c>
      <c r="Y168" s="399">
        <v>0</v>
      </c>
      <c r="Z168" s="400" t="s">
        <v>715</v>
      </c>
      <c r="AA168" s="381"/>
    </row>
    <row r="169" spans="1:27" s="397" customFormat="1" ht="15.75" customHeight="1">
      <c r="A169" s="405"/>
      <c r="B169" s="406"/>
      <c r="C169" s="407"/>
      <c r="D169" s="408">
        <f>SUM(E169:Y169)</f>
        <v>20</v>
      </c>
      <c r="E169" s="408">
        <v>2</v>
      </c>
      <c r="F169" s="409">
        <v>0</v>
      </c>
      <c r="G169" s="409">
        <v>0</v>
      </c>
      <c r="H169" s="409">
        <v>0</v>
      </c>
      <c r="I169" s="408">
        <v>1</v>
      </c>
      <c r="J169" s="408">
        <v>9</v>
      </c>
      <c r="K169" s="408">
        <v>2</v>
      </c>
      <c r="L169" s="408">
        <v>2</v>
      </c>
      <c r="M169" s="408">
        <v>1</v>
      </c>
      <c r="N169" s="409">
        <v>0</v>
      </c>
      <c r="O169" s="409">
        <v>0</v>
      </c>
      <c r="P169" s="409">
        <v>0</v>
      </c>
      <c r="Q169" s="409">
        <v>0</v>
      </c>
      <c r="R169" s="408">
        <v>1</v>
      </c>
      <c r="S169" s="408">
        <v>2</v>
      </c>
      <c r="T169" s="409">
        <v>0</v>
      </c>
      <c r="U169" s="409">
        <v>0</v>
      </c>
      <c r="V169" s="409">
        <v>0</v>
      </c>
      <c r="W169" s="409">
        <v>0</v>
      </c>
      <c r="X169" s="409">
        <v>0</v>
      </c>
      <c r="Y169" s="409">
        <v>0</v>
      </c>
      <c r="Z169" s="410"/>
      <c r="AA169" s="396"/>
    </row>
    <row r="170" spans="1:27" ht="15.75" customHeight="1">
      <c r="B170" s="176" t="s">
        <v>716</v>
      </c>
      <c r="C170" s="398">
        <v>1355</v>
      </c>
      <c r="D170" s="399">
        <v>2421</v>
      </c>
      <c r="E170" s="399">
        <v>67</v>
      </c>
      <c r="F170" s="399">
        <v>83</v>
      </c>
      <c r="G170" s="399">
        <v>89</v>
      </c>
      <c r="H170" s="399">
        <v>89</v>
      </c>
      <c r="I170" s="399">
        <v>130</v>
      </c>
      <c r="J170" s="399">
        <v>218</v>
      </c>
      <c r="K170" s="399">
        <v>148</v>
      </c>
      <c r="L170" s="399">
        <v>131</v>
      </c>
      <c r="M170" s="399">
        <v>164</v>
      </c>
      <c r="N170" s="399">
        <v>218</v>
      </c>
      <c r="O170" s="399">
        <v>227</v>
      </c>
      <c r="P170" s="399">
        <v>226</v>
      </c>
      <c r="Q170" s="399">
        <v>151</v>
      </c>
      <c r="R170" s="399">
        <v>106</v>
      </c>
      <c r="S170" s="399">
        <v>111</v>
      </c>
      <c r="T170" s="399">
        <v>81</v>
      </c>
      <c r="U170" s="399">
        <v>102</v>
      </c>
      <c r="V170" s="399">
        <v>61</v>
      </c>
      <c r="W170" s="399">
        <v>16</v>
      </c>
      <c r="X170" s="399">
        <v>2</v>
      </c>
      <c r="Y170" s="399">
        <v>1</v>
      </c>
      <c r="Z170" s="400" t="s">
        <v>716</v>
      </c>
      <c r="AA170" s="381"/>
    </row>
    <row r="171" spans="1:27" s="397" customFormat="1" ht="15.75" customHeight="1">
      <c r="B171" s="401"/>
      <c r="C171" s="398"/>
      <c r="D171" s="402">
        <f>SUM(E171:Y171)</f>
        <v>48</v>
      </c>
      <c r="E171" s="403">
        <v>0</v>
      </c>
      <c r="F171" s="402">
        <v>1</v>
      </c>
      <c r="G171" s="441">
        <v>0</v>
      </c>
      <c r="H171" s="403">
        <v>0</v>
      </c>
      <c r="I171" s="402">
        <v>3</v>
      </c>
      <c r="J171" s="402">
        <v>6</v>
      </c>
      <c r="K171" s="402">
        <v>2</v>
      </c>
      <c r="L171" s="402">
        <v>3</v>
      </c>
      <c r="M171" s="402">
        <v>4</v>
      </c>
      <c r="N171" s="402">
        <v>6</v>
      </c>
      <c r="O171" s="403">
        <v>0</v>
      </c>
      <c r="P171" s="402">
        <v>7</v>
      </c>
      <c r="Q171" s="402">
        <v>2</v>
      </c>
      <c r="R171" s="402">
        <v>4</v>
      </c>
      <c r="S171" s="402">
        <v>1</v>
      </c>
      <c r="T171" s="402">
        <v>1</v>
      </c>
      <c r="U171" s="402">
        <v>5</v>
      </c>
      <c r="V171" s="402">
        <v>3</v>
      </c>
      <c r="W171" s="403">
        <v>0</v>
      </c>
      <c r="X171" s="403">
        <v>0</v>
      </c>
      <c r="Y171" s="403">
        <v>0</v>
      </c>
      <c r="Z171" s="404"/>
      <c r="AA171" s="396"/>
    </row>
    <row r="172" spans="1:27" ht="15.75" customHeight="1">
      <c r="B172" s="176" t="s">
        <v>717</v>
      </c>
      <c r="C172" s="398">
        <v>701</v>
      </c>
      <c r="D172" s="399">
        <v>1194</v>
      </c>
      <c r="E172" s="399">
        <v>27</v>
      </c>
      <c r="F172" s="399">
        <v>27</v>
      </c>
      <c r="G172" s="399">
        <v>34</v>
      </c>
      <c r="H172" s="399">
        <v>49</v>
      </c>
      <c r="I172" s="399">
        <v>66</v>
      </c>
      <c r="J172" s="399">
        <v>60</v>
      </c>
      <c r="K172" s="399">
        <v>65</v>
      </c>
      <c r="L172" s="399">
        <v>46</v>
      </c>
      <c r="M172" s="399">
        <v>59</v>
      </c>
      <c r="N172" s="399">
        <v>89</v>
      </c>
      <c r="O172" s="399">
        <v>92</v>
      </c>
      <c r="P172" s="399">
        <v>79</v>
      </c>
      <c r="Q172" s="399">
        <v>79</v>
      </c>
      <c r="R172" s="399">
        <v>59</v>
      </c>
      <c r="S172" s="399">
        <v>93</v>
      </c>
      <c r="T172" s="399">
        <v>71</v>
      </c>
      <c r="U172" s="399">
        <v>92</v>
      </c>
      <c r="V172" s="399">
        <v>71</v>
      </c>
      <c r="W172" s="399">
        <v>32</v>
      </c>
      <c r="X172" s="399">
        <v>3</v>
      </c>
      <c r="Y172" s="399">
        <v>1</v>
      </c>
      <c r="Z172" s="400" t="s">
        <v>717</v>
      </c>
      <c r="AA172" s="381"/>
    </row>
    <row r="173" spans="1:27" s="397" customFormat="1" ht="15.75" customHeight="1">
      <c r="A173" s="396"/>
      <c r="B173" s="401"/>
      <c r="C173" s="398"/>
      <c r="D173" s="402">
        <f>SUM(E173:Y173)</f>
        <v>30</v>
      </c>
      <c r="E173" s="402">
        <v>1</v>
      </c>
      <c r="F173" s="402">
        <v>1</v>
      </c>
      <c r="G173" s="403">
        <v>0</v>
      </c>
      <c r="H173" s="403">
        <v>0</v>
      </c>
      <c r="I173" s="402">
        <v>3</v>
      </c>
      <c r="J173" s="402">
        <v>4</v>
      </c>
      <c r="K173" s="402">
        <v>2</v>
      </c>
      <c r="L173" s="402">
        <v>2</v>
      </c>
      <c r="M173" s="402">
        <v>2</v>
      </c>
      <c r="N173" s="402">
        <v>2</v>
      </c>
      <c r="O173" s="402">
        <v>3</v>
      </c>
      <c r="P173" s="402">
        <v>3</v>
      </c>
      <c r="Q173" s="402">
        <v>1</v>
      </c>
      <c r="R173" s="402">
        <v>1</v>
      </c>
      <c r="S173" s="403">
        <v>0</v>
      </c>
      <c r="T173" s="402">
        <v>1</v>
      </c>
      <c r="U173" s="402">
        <v>2</v>
      </c>
      <c r="V173" s="402">
        <v>2</v>
      </c>
      <c r="W173" s="403">
        <v>0</v>
      </c>
      <c r="X173" s="403">
        <v>0</v>
      </c>
      <c r="Y173" s="403">
        <v>0</v>
      </c>
      <c r="Z173" s="404"/>
      <c r="AA173" s="396"/>
    </row>
    <row r="174" spans="1:27" ht="15.75" customHeight="1">
      <c r="A174" s="381"/>
      <c r="B174" s="176" t="s">
        <v>718</v>
      </c>
      <c r="C174" s="398">
        <v>833</v>
      </c>
      <c r="D174" s="399">
        <v>1674</v>
      </c>
      <c r="E174" s="399">
        <v>96</v>
      </c>
      <c r="F174" s="399">
        <v>90</v>
      </c>
      <c r="G174" s="399">
        <v>81</v>
      </c>
      <c r="H174" s="399">
        <v>81</v>
      </c>
      <c r="I174" s="399">
        <v>99</v>
      </c>
      <c r="J174" s="399">
        <v>123</v>
      </c>
      <c r="K174" s="399">
        <v>114</v>
      </c>
      <c r="L174" s="399">
        <v>104</v>
      </c>
      <c r="M174" s="399">
        <v>96</v>
      </c>
      <c r="N174" s="399">
        <v>122</v>
      </c>
      <c r="O174" s="399">
        <v>131</v>
      </c>
      <c r="P174" s="399">
        <v>93</v>
      </c>
      <c r="Q174" s="399">
        <v>72</v>
      </c>
      <c r="R174" s="399">
        <v>38</v>
      </c>
      <c r="S174" s="399">
        <v>71</v>
      </c>
      <c r="T174" s="399">
        <v>75</v>
      </c>
      <c r="U174" s="399">
        <v>91</v>
      </c>
      <c r="V174" s="399">
        <v>57</v>
      </c>
      <c r="W174" s="399">
        <v>32</v>
      </c>
      <c r="X174" s="399">
        <v>7</v>
      </c>
      <c r="Y174" s="399">
        <v>1</v>
      </c>
      <c r="Z174" s="400" t="s">
        <v>718</v>
      </c>
      <c r="AA174" s="381"/>
    </row>
    <row r="175" spans="1:27" s="397" customFormat="1" ht="15.75" customHeight="1">
      <c r="A175" s="396"/>
      <c r="B175" s="401"/>
      <c r="C175" s="398"/>
      <c r="D175" s="402">
        <f>SUM(E175:Y175)</f>
        <v>30</v>
      </c>
      <c r="E175" s="402">
        <v>1</v>
      </c>
      <c r="F175" s="402">
        <v>1</v>
      </c>
      <c r="G175" s="403">
        <v>0</v>
      </c>
      <c r="H175" s="403">
        <v>0</v>
      </c>
      <c r="I175" s="402">
        <v>8</v>
      </c>
      <c r="J175" s="402">
        <v>6</v>
      </c>
      <c r="K175" s="402">
        <v>2</v>
      </c>
      <c r="L175" s="402">
        <v>2</v>
      </c>
      <c r="M175" s="402">
        <v>1</v>
      </c>
      <c r="N175" s="402">
        <v>2</v>
      </c>
      <c r="O175" s="402">
        <v>1</v>
      </c>
      <c r="P175" s="403">
        <v>0</v>
      </c>
      <c r="Q175" s="403">
        <v>0</v>
      </c>
      <c r="R175" s="402">
        <v>1</v>
      </c>
      <c r="S175" s="402">
        <v>1</v>
      </c>
      <c r="T175" s="402">
        <v>2</v>
      </c>
      <c r="U175" s="402">
        <v>1</v>
      </c>
      <c r="V175" s="402">
        <v>1</v>
      </c>
      <c r="W175" s="403">
        <v>0</v>
      </c>
      <c r="X175" s="403">
        <v>0</v>
      </c>
      <c r="Y175" s="403">
        <v>0</v>
      </c>
      <c r="Z175" s="404"/>
      <c r="AA175" s="396"/>
    </row>
    <row r="176" spans="1:27" ht="15.75" customHeight="1">
      <c r="B176" s="176" t="s">
        <v>719</v>
      </c>
      <c r="C176" s="398">
        <v>3</v>
      </c>
      <c r="D176" s="399">
        <v>6</v>
      </c>
      <c r="E176" s="399">
        <v>0</v>
      </c>
      <c r="F176" s="399">
        <v>0</v>
      </c>
      <c r="G176" s="399">
        <v>0</v>
      </c>
      <c r="H176" s="399">
        <v>0</v>
      </c>
      <c r="I176" s="399">
        <v>0</v>
      </c>
      <c r="J176" s="399">
        <v>1</v>
      </c>
      <c r="K176" s="399">
        <v>0</v>
      </c>
      <c r="L176" s="399">
        <v>0</v>
      </c>
      <c r="M176" s="399">
        <v>0</v>
      </c>
      <c r="N176" s="399">
        <v>0</v>
      </c>
      <c r="O176" s="399">
        <v>0</v>
      </c>
      <c r="P176" s="399">
        <v>2</v>
      </c>
      <c r="Q176" s="399">
        <v>0</v>
      </c>
      <c r="R176" s="399">
        <v>0</v>
      </c>
      <c r="S176" s="399">
        <v>3</v>
      </c>
      <c r="T176" s="399">
        <v>0</v>
      </c>
      <c r="U176" s="399">
        <v>0</v>
      </c>
      <c r="V176" s="399">
        <v>0</v>
      </c>
      <c r="W176" s="399">
        <v>0</v>
      </c>
      <c r="X176" s="399">
        <v>0</v>
      </c>
      <c r="Y176" s="399">
        <v>0</v>
      </c>
      <c r="Z176" s="442" t="s">
        <v>719</v>
      </c>
      <c r="AA176" s="381"/>
    </row>
    <row r="177" spans="1:27" s="397" customFormat="1" ht="15.75" customHeight="1">
      <c r="B177" s="401"/>
      <c r="C177" s="398"/>
      <c r="D177" s="403">
        <f>SUM(E177:Y177)</f>
        <v>0</v>
      </c>
      <c r="E177" s="403">
        <v>0</v>
      </c>
      <c r="F177" s="403">
        <v>0</v>
      </c>
      <c r="G177" s="403">
        <v>0</v>
      </c>
      <c r="H177" s="403">
        <v>0</v>
      </c>
      <c r="I177" s="403">
        <v>0</v>
      </c>
      <c r="J177" s="403">
        <v>0</v>
      </c>
      <c r="K177" s="403">
        <v>0</v>
      </c>
      <c r="L177" s="403">
        <v>0</v>
      </c>
      <c r="M177" s="403">
        <v>0</v>
      </c>
      <c r="N177" s="403">
        <v>0</v>
      </c>
      <c r="O177" s="403">
        <v>0</v>
      </c>
      <c r="P177" s="403">
        <v>0</v>
      </c>
      <c r="Q177" s="403">
        <v>0</v>
      </c>
      <c r="R177" s="403">
        <v>0</v>
      </c>
      <c r="S177" s="403">
        <v>0</v>
      </c>
      <c r="T177" s="403">
        <v>0</v>
      </c>
      <c r="U177" s="403">
        <v>0</v>
      </c>
      <c r="V177" s="403">
        <v>0</v>
      </c>
      <c r="W177" s="403">
        <v>0</v>
      </c>
      <c r="X177" s="403">
        <v>0</v>
      </c>
      <c r="Y177" s="403">
        <v>0</v>
      </c>
      <c r="Z177" s="404"/>
      <c r="AA177" s="396"/>
    </row>
    <row r="178" spans="1:27" s="443" customFormat="1" ht="15.75" customHeight="1">
      <c r="B178" s="444" t="s">
        <v>720</v>
      </c>
      <c r="C178" s="398">
        <v>1199</v>
      </c>
      <c r="D178" s="399">
        <v>2295</v>
      </c>
      <c r="E178" s="411">
        <v>63</v>
      </c>
      <c r="F178" s="411">
        <v>49</v>
      </c>
      <c r="G178" s="411">
        <v>76</v>
      </c>
      <c r="H178" s="399">
        <v>86</v>
      </c>
      <c r="I178" s="399">
        <v>116</v>
      </c>
      <c r="J178" s="411">
        <v>117</v>
      </c>
      <c r="K178" s="411">
        <v>96</v>
      </c>
      <c r="L178" s="411">
        <v>85</v>
      </c>
      <c r="M178" s="399">
        <v>102</v>
      </c>
      <c r="N178" s="411">
        <v>169</v>
      </c>
      <c r="O178" s="399">
        <v>172</v>
      </c>
      <c r="P178" s="411">
        <v>189</v>
      </c>
      <c r="Q178" s="411">
        <v>138</v>
      </c>
      <c r="R178" s="399">
        <v>118</v>
      </c>
      <c r="S178" s="411">
        <v>231</v>
      </c>
      <c r="T178" s="411">
        <v>206</v>
      </c>
      <c r="U178" s="411">
        <v>163</v>
      </c>
      <c r="V178" s="411">
        <v>81</v>
      </c>
      <c r="W178" s="411">
        <v>31</v>
      </c>
      <c r="X178" s="411">
        <v>4</v>
      </c>
      <c r="Y178" s="399">
        <v>3</v>
      </c>
      <c r="Z178" s="400" t="s">
        <v>721</v>
      </c>
      <c r="AA178" s="445"/>
    </row>
    <row r="179" spans="1:27" s="397" customFormat="1" ht="15.75" customHeight="1">
      <c r="B179" s="401"/>
      <c r="C179" s="398"/>
      <c r="D179" s="402">
        <f>SUM(E179:Y179)</f>
        <v>144</v>
      </c>
      <c r="E179" s="418">
        <v>12</v>
      </c>
      <c r="F179" s="418">
        <v>4</v>
      </c>
      <c r="G179" s="418">
        <v>3</v>
      </c>
      <c r="H179" s="402">
        <v>6</v>
      </c>
      <c r="I179" s="402">
        <v>21</v>
      </c>
      <c r="J179" s="418">
        <v>25</v>
      </c>
      <c r="K179" s="418">
        <v>29</v>
      </c>
      <c r="L179" s="418">
        <v>7</v>
      </c>
      <c r="M179" s="402">
        <v>7</v>
      </c>
      <c r="N179" s="418">
        <v>6</v>
      </c>
      <c r="O179" s="402">
        <v>10</v>
      </c>
      <c r="P179" s="418">
        <v>7</v>
      </c>
      <c r="Q179" s="418">
        <v>3</v>
      </c>
      <c r="R179" s="403">
        <v>0</v>
      </c>
      <c r="S179" s="418">
        <v>2</v>
      </c>
      <c r="T179" s="418">
        <v>1</v>
      </c>
      <c r="U179" s="419">
        <v>0</v>
      </c>
      <c r="V179" s="418">
        <v>1</v>
      </c>
      <c r="W179" s="419">
        <v>0</v>
      </c>
      <c r="X179" s="419">
        <v>0</v>
      </c>
      <c r="Y179" s="403">
        <v>0</v>
      </c>
      <c r="Z179" s="404"/>
      <c r="AA179" s="396"/>
    </row>
    <row r="180" spans="1:27" ht="7.5" customHeight="1" thickBot="1">
      <c r="A180" s="446"/>
      <c r="B180" s="40"/>
      <c r="C180" s="447"/>
      <c r="D180" s="448"/>
      <c r="E180" s="448"/>
      <c r="F180" s="448"/>
      <c r="G180" s="448"/>
      <c r="H180" s="448"/>
      <c r="I180" s="448"/>
      <c r="J180" s="448"/>
      <c r="K180" s="448"/>
      <c r="L180" s="448"/>
      <c r="M180" s="448"/>
      <c r="N180" s="448"/>
      <c r="O180" s="448"/>
      <c r="P180" s="448"/>
      <c r="Q180" s="448"/>
      <c r="R180" s="448"/>
      <c r="S180" s="448"/>
      <c r="T180" s="448"/>
      <c r="U180" s="448"/>
      <c r="V180" s="448"/>
      <c r="W180" s="448"/>
      <c r="X180" s="448"/>
      <c r="Y180" s="449"/>
      <c r="Z180" s="450"/>
      <c r="AA180" s="381"/>
    </row>
    <row r="181" spans="1:27" ht="7.5" customHeight="1">
      <c r="A181" s="381"/>
      <c r="B181" s="451"/>
      <c r="C181" s="452"/>
      <c r="D181" s="453"/>
      <c r="E181" s="453"/>
      <c r="F181" s="453"/>
      <c r="G181" s="453"/>
      <c r="H181" s="453"/>
      <c r="I181" s="453"/>
      <c r="J181" s="453"/>
      <c r="K181" s="453"/>
      <c r="L181" s="453"/>
      <c r="M181" s="453"/>
      <c r="N181" s="453"/>
      <c r="O181" s="453"/>
      <c r="P181" s="453"/>
      <c r="Q181" s="453"/>
      <c r="R181" s="453"/>
      <c r="S181" s="453"/>
      <c r="T181" s="453"/>
      <c r="U181" s="453"/>
      <c r="V181" s="453"/>
      <c r="W181" s="453"/>
      <c r="X181" s="453"/>
      <c r="Y181" s="453"/>
      <c r="Z181" s="454"/>
      <c r="AA181" s="381"/>
    </row>
    <row r="182" spans="1:27" ht="15.75" customHeight="1">
      <c r="B182" s="640" t="s">
        <v>477</v>
      </c>
      <c r="C182" s="640"/>
      <c r="D182" s="455"/>
      <c r="E182" s="455"/>
      <c r="F182" s="455"/>
      <c r="G182" s="455"/>
      <c r="H182" s="455"/>
      <c r="I182" s="455"/>
      <c r="J182" s="455"/>
      <c r="K182" s="455"/>
      <c r="L182" s="455"/>
      <c r="M182" s="455"/>
      <c r="N182" s="455"/>
      <c r="O182" s="455"/>
      <c r="P182" s="455"/>
      <c r="Q182" s="455"/>
      <c r="R182" s="455"/>
      <c r="AA182" s="381"/>
    </row>
    <row r="183" spans="1:27">
      <c r="AA183" s="381"/>
    </row>
  </sheetData>
  <mergeCells count="4">
    <mergeCell ref="A1:Y1"/>
    <mergeCell ref="A5:B5"/>
    <mergeCell ref="A6:B6"/>
    <mergeCell ref="B182:C182"/>
  </mergeCells>
  <phoneticPr fontId="1"/>
  <pageMargins left="0.51181102362204722" right="0.51181102362204722" top="0.74803149606299213" bottom="0.55118110236220474" header="0.51181102362204722" footer="0.31496062992125984"/>
  <pageSetup paperSize="9" scale="52" firstPageNumber="11" pageOrder="overThenDown" orientation="portrait" useFirstPageNumber="1" r:id="rId1"/>
  <rowBreaks count="3" manualBreakCount="3">
    <brk id="53" max="25" man="1"/>
    <brk id="101" max="25" man="1"/>
    <brk id="149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0"/>
  <sheetViews>
    <sheetView tabSelected="1" view="pageBreakPreview" zoomScaleNormal="100" zoomScaleSheetLayoutView="100" workbookViewId="0">
      <selection activeCell="D16" sqref="D16"/>
    </sheetView>
  </sheetViews>
  <sheetFormatPr defaultRowHeight="13.5"/>
  <cols>
    <col min="1" max="1" width="9.5" style="458" customWidth="1"/>
    <col min="2" max="2" width="19.5" style="485" customWidth="1"/>
    <col min="3" max="5" width="11.25" style="476" customWidth="1"/>
    <col min="6" max="6" width="11.625" style="476" customWidth="1"/>
    <col min="7" max="7" width="12" style="478" customWidth="1"/>
    <col min="8" max="8" width="1.5" style="456" customWidth="1"/>
    <col min="9" max="16384" width="9" style="457"/>
  </cols>
  <sheetData>
    <row r="1" spans="1:18" ht="18.75">
      <c r="A1" s="646" t="s">
        <v>722</v>
      </c>
      <c r="B1" s="646"/>
      <c r="C1" s="646"/>
      <c r="D1" s="646"/>
      <c r="E1" s="646"/>
      <c r="F1" s="646"/>
      <c r="G1" s="646"/>
    </row>
    <row r="2" spans="1:18" ht="6.75" customHeight="1">
      <c r="B2" s="459"/>
      <c r="C2" s="459"/>
      <c r="D2" s="459"/>
      <c r="E2" s="459"/>
      <c r="F2" s="459"/>
      <c r="G2" s="459"/>
    </row>
    <row r="3" spans="1:18" ht="14.25" thickBot="1">
      <c r="A3" s="460"/>
      <c r="B3" s="647" t="s">
        <v>723</v>
      </c>
      <c r="C3" s="647"/>
      <c r="D3" s="647"/>
      <c r="E3" s="647"/>
      <c r="F3" s="647"/>
      <c r="G3" s="647"/>
    </row>
    <row r="4" spans="1:18" s="464" customFormat="1" ht="25.5" customHeight="1">
      <c r="A4" s="648" t="s">
        <v>724</v>
      </c>
      <c r="B4" s="649"/>
      <c r="C4" s="461" t="s">
        <v>115</v>
      </c>
      <c r="D4" s="461" t="s">
        <v>725</v>
      </c>
      <c r="E4" s="461" t="s">
        <v>117</v>
      </c>
      <c r="F4" s="461" t="s">
        <v>118</v>
      </c>
      <c r="G4" s="462" t="s">
        <v>119</v>
      </c>
      <c r="H4" s="463"/>
    </row>
    <row r="5" spans="1:18" s="464" customFormat="1" ht="25.5" customHeight="1">
      <c r="A5" s="650" t="s">
        <v>726</v>
      </c>
      <c r="B5" s="651"/>
      <c r="C5" s="465">
        <v>2976</v>
      </c>
      <c r="D5" s="465">
        <v>3165</v>
      </c>
      <c r="E5" s="465">
        <v>3283</v>
      </c>
      <c r="F5" s="465">
        <v>3353</v>
      </c>
      <c r="G5" s="466">
        <f>SUM(G6:G16)</f>
        <v>3450</v>
      </c>
      <c r="H5" s="463"/>
      <c r="N5" s="467"/>
      <c r="O5" s="467"/>
      <c r="P5" s="467"/>
      <c r="Q5" s="467"/>
      <c r="R5" s="467"/>
    </row>
    <row r="6" spans="1:18" s="472" customFormat="1" ht="16.5" customHeight="1">
      <c r="A6" s="652" t="s">
        <v>727</v>
      </c>
      <c r="B6" s="468" t="s">
        <v>728</v>
      </c>
      <c r="C6" s="469">
        <v>869</v>
      </c>
      <c r="D6" s="469">
        <v>844</v>
      </c>
      <c r="E6" s="469">
        <v>829</v>
      </c>
      <c r="F6" s="469">
        <v>807</v>
      </c>
      <c r="G6" s="470">
        <v>796</v>
      </c>
      <c r="H6" s="471"/>
      <c r="N6" s="467"/>
      <c r="O6" s="467"/>
      <c r="P6" s="467"/>
      <c r="Q6" s="467"/>
      <c r="R6" s="467"/>
    </row>
    <row r="7" spans="1:18" s="472" customFormat="1" ht="16.5" customHeight="1">
      <c r="A7" s="652"/>
      <c r="B7" s="468" t="s">
        <v>729</v>
      </c>
      <c r="C7" s="469">
        <v>1333</v>
      </c>
      <c r="D7" s="469">
        <v>1440</v>
      </c>
      <c r="E7" s="469">
        <v>1428</v>
      </c>
      <c r="F7" s="469">
        <v>1429</v>
      </c>
      <c r="G7" s="470">
        <v>1411</v>
      </c>
      <c r="H7" s="471"/>
      <c r="N7" s="467"/>
      <c r="O7" s="467"/>
      <c r="P7" s="467"/>
      <c r="Q7" s="467"/>
      <c r="R7" s="467"/>
    </row>
    <row r="8" spans="1:18" s="472" customFormat="1" ht="16.5" customHeight="1">
      <c r="A8" s="652"/>
      <c r="B8" s="468" t="s">
        <v>730</v>
      </c>
      <c r="C8" s="469">
        <v>401</v>
      </c>
      <c r="D8" s="469">
        <v>496</v>
      </c>
      <c r="E8" s="469">
        <v>594</v>
      </c>
      <c r="F8" s="469">
        <v>621</v>
      </c>
      <c r="G8" s="470">
        <v>671</v>
      </c>
      <c r="H8" s="471"/>
      <c r="N8" s="467"/>
      <c r="O8" s="467"/>
      <c r="P8" s="467"/>
      <c r="Q8" s="467"/>
      <c r="R8" s="467"/>
    </row>
    <row r="9" spans="1:18" s="472" customFormat="1" ht="16.5" customHeight="1">
      <c r="A9" s="652"/>
      <c r="B9" s="468" t="s">
        <v>731</v>
      </c>
      <c r="C9" s="469">
        <v>297</v>
      </c>
      <c r="D9" s="469">
        <v>304</v>
      </c>
      <c r="E9" s="469">
        <v>348</v>
      </c>
      <c r="F9" s="469">
        <v>405</v>
      </c>
      <c r="G9" s="470">
        <v>489</v>
      </c>
      <c r="H9" s="471"/>
      <c r="N9" s="467"/>
      <c r="O9" s="467"/>
      <c r="P9" s="467"/>
      <c r="Q9" s="467"/>
      <c r="R9" s="467"/>
    </row>
    <row r="10" spans="1:18" s="472" customFormat="1" ht="16.5" customHeight="1">
      <c r="A10" s="644" t="s">
        <v>732</v>
      </c>
      <c r="B10" s="645"/>
      <c r="C10" s="469">
        <v>3</v>
      </c>
      <c r="D10" s="469">
        <v>3</v>
      </c>
      <c r="E10" s="469">
        <v>6</v>
      </c>
      <c r="F10" s="469">
        <v>6</v>
      </c>
      <c r="G10" s="470">
        <v>8</v>
      </c>
      <c r="H10" s="471"/>
      <c r="N10" s="467"/>
      <c r="O10" s="467"/>
      <c r="P10" s="467"/>
      <c r="Q10" s="467"/>
      <c r="R10" s="467"/>
    </row>
    <row r="11" spans="1:18" s="472" customFormat="1" ht="16.5" customHeight="1">
      <c r="A11" s="644" t="s">
        <v>733</v>
      </c>
      <c r="B11" s="645"/>
      <c r="C11" s="469">
        <v>18</v>
      </c>
      <c r="D11" s="469">
        <v>18</v>
      </c>
      <c r="E11" s="469">
        <v>18</v>
      </c>
      <c r="F11" s="469">
        <v>19</v>
      </c>
      <c r="G11" s="470">
        <v>19</v>
      </c>
      <c r="H11" s="471"/>
      <c r="N11" s="467"/>
      <c r="O11" s="467"/>
      <c r="P11" s="467"/>
      <c r="Q11" s="467"/>
      <c r="R11" s="467"/>
    </row>
    <row r="12" spans="1:18" s="472" customFormat="1" ht="16.5" customHeight="1">
      <c r="A12" s="644" t="s">
        <v>734</v>
      </c>
      <c r="B12" s="645"/>
      <c r="C12" s="469">
        <v>25</v>
      </c>
      <c r="D12" s="469">
        <v>26</v>
      </c>
      <c r="E12" s="469">
        <v>26</v>
      </c>
      <c r="F12" s="469">
        <v>34</v>
      </c>
      <c r="G12" s="470">
        <v>28</v>
      </c>
      <c r="H12" s="471"/>
      <c r="N12" s="467"/>
      <c r="O12" s="467"/>
      <c r="P12" s="467"/>
      <c r="Q12" s="467"/>
      <c r="R12" s="467"/>
    </row>
    <row r="13" spans="1:18" s="472" customFormat="1" ht="16.5" customHeight="1">
      <c r="A13" s="644" t="s">
        <v>735</v>
      </c>
      <c r="B13" s="645"/>
      <c r="C13" s="469">
        <v>22</v>
      </c>
      <c r="D13" s="469">
        <v>22</v>
      </c>
      <c r="E13" s="469">
        <v>18</v>
      </c>
      <c r="F13" s="469">
        <v>17</v>
      </c>
      <c r="G13" s="470">
        <v>17</v>
      </c>
      <c r="H13" s="471"/>
      <c r="N13" s="467"/>
      <c r="O13" s="467"/>
      <c r="P13" s="467"/>
      <c r="Q13" s="467"/>
      <c r="R13" s="467"/>
    </row>
    <row r="14" spans="1:18" s="472" customFormat="1" ht="16.5" customHeight="1">
      <c r="A14" s="644" t="s">
        <v>736</v>
      </c>
      <c r="B14" s="645"/>
      <c r="C14" s="469">
        <v>7</v>
      </c>
      <c r="D14" s="469">
        <v>5</v>
      </c>
      <c r="E14" s="469">
        <v>7</v>
      </c>
      <c r="F14" s="469">
        <v>6</v>
      </c>
      <c r="G14" s="470">
        <v>5</v>
      </c>
      <c r="H14" s="471"/>
      <c r="N14" s="467"/>
      <c r="O14" s="467"/>
      <c r="P14" s="467"/>
      <c r="Q14" s="467"/>
      <c r="R14" s="467"/>
    </row>
    <row r="15" spans="1:18" s="472" customFormat="1" ht="16.5" customHeight="1">
      <c r="A15" s="644" t="s">
        <v>737</v>
      </c>
      <c r="B15" s="645"/>
      <c r="C15" s="469">
        <v>0</v>
      </c>
      <c r="D15" s="469">
        <v>3</v>
      </c>
      <c r="E15" s="469">
        <v>5</v>
      </c>
      <c r="F15" s="469">
        <v>5</v>
      </c>
      <c r="G15" s="470">
        <v>4</v>
      </c>
      <c r="H15" s="471"/>
      <c r="N15" s="467"/>
      <c r="O15" s="467"/>
      <c r="P15" s="467"/>
      <c r="Q15" s="467"/>
      <c r="R15" s="467"/>
    </row>
    <row r="16" spans="1:18" s="472" customFormat="1" ht="16.5" customHeight="1">
      <c r="A16" s="644" t="s">
        <v>738</v>
      </c>
      <c r="B16" s="645"/>
      <c r="C16" s="469">
        <v>1</v>
      </c>
      <c r="D16" s="469">
        <v>4</v>
      </c>
      <c r="E16" s="469">
        <v>4</v>
      </c>
      <c r="F16" s="469">
        <v>4</v>
      </c>
      <c r="G16" s="470">
        <v>2</v>
      </c>
      <c r="H16" s="471"/>
      <c r="N16" s="467"/>
      <c r="O16" s="467"/>
      <c r="P16" s="467"/>
      <c r="Q16" s="467"/>
      <c r="R16" s="467"/>
    </row>
    <row r="17" spans="1:10" s="472" customFormat="1" ht="6.75" customHeight="1" thickBot="1">
      <c r="A17" s="460"/>
      <c r="B17" s="473"/>
      <c r="C17" s="474"/>
      <c r="D17" s="474"/>
      <c r="E17" s="474"/>
      <c r="F17" s="474"/>
      <c r="G17" s="475"/>
      <c r="H17" s="471"/>
    </row>
    <row r="18" spans="1:10">
      <c r="B18" s="28"/>
      <c r="G18" s="477"/>
    </row>
    <row r="19" spans="1:10">
      <c r="B19" s="166" t="s">
        <v>739</v>
      </c>
      <c r="G19" s="477"/>
    </row>
    <row r="20" spans="1:10">
      <c r="B20" s="28" t="s">
        <v>740</v>
      </c>
      <c r="G20" s="477"/>
    </row>
    <row r="21" spans="1:10">
      <c r="B21" s="28"/>
      <c r="G21" s="477"/>
    </row>
    <row r="22" spans="1:10" s="478" customFormat="1">
      <c r="A22" s="458" t="s">
        <v>741</v>
      </c>
      <c r="B22" s="642" t="s">
        <v>742</v>
      </c>
      <c r="C22" s="642"/>
      <c r="D22" s="642"/>
      <c r="E22" s="642"/>
      <c r="F22" s="642"/>
      <c r="G22" s="642"/>
      <c r="H22" s="456"/>
    </row>
    <row r="23" spans="1:10" ht="47.25" customHeight="1">
      <c r="A23" s="479" t="s">
        <v>727</v>
      </c>
      <c r="B23" s="641" t="s">
        <v>743</v>
      </c>
      <c r="C23" s="641"/>
      <c r="D23" s="641"/>
      <c r="E23" s="641"/>
      <c r="F23" s="641"/>
      <c r="G23" s="641"/>
    </row>
    <row r="24" spans="1:10" ht="38.25" customHeight="1">
      <c r="A24" s="479" t="s">
        <v>732</v>
      </c>
      <c r="B24" s="641" t="s">
        <v>744</v>
      </c>
      <c r="C24" s="641"/>
      <c r="D24" s="641"/>
      <c r="E24" s="641"/>
      <c r="F24" s="641"/>
      <c r="G24" s="641"/>
    </row>
    <row r="25" spans="1:10" ht="27" customHeight="1">
      <c r="A25" s="479" t="s">
        <v>733</v>
      </c>
      <c r="B25" s="643" t="s">
        <v>745</v>
      </c>
      <c r="C25" s="643"/>
      <c r="D25" s="643"/>
      <c r="E25" s="643"/>
      <c r="F25" s="643"/>
      <c r="G25" s="643"/>
    </row>
    <row r="26" spans="1:10" ht="72" customHeight="1">
      <c r="A26" s="479" t="s">
        <v>734</v>
      </c>
      <c r="B26" s="641" t="s">
        <v>746</v>
      </c>
      <c r="C26" s="641"/>
      <c r="D26" s="641"/>
      <c r="E26" s="641"/>
      <c r="F26" s="641"/>
      <c r="G26" s="641"/>
    </row>
    <row r="27" spans="1:10" ht="94.5" customHeight="1">
      <c r="A27" s="479" t="s">
        <v>735</v>
      </c>
      <c r="B27" s="641" t="s">
        <v>747</v>
      </c>
      <c r="C27" s="641"/>
      <c r="D27" s="641"/>
      <c r="E27" s="641"/>
      <c r="F27" s="641"/>
      <c r="G27" s="641"/>
      <c r="J27" s="456"/>
    </row>
    <row r="28" spans="1:10" ht="38.25" customHeight="1">
      <c r="A28" s="479" t="s">
        <v>736</v>
      </c>
      <c r="B28" s="641" t="s">
        <v>748</v>
      </c>
      <c r="C28" s="641"/>
      <c r="D28" s="641"/>
      <c r="E28" s="641"/>
      <c r="F28" s="641"/>
      <c r="G28" s="641"/>
    </row>
    <row r="29" spans="1:10" ht="94.5" customHeight="1">
      <c r="A29" s="479" t="s">
        <v>737</v>
      </c>
      <c r="B29" s="641" t="s">
        <v>749</v>
      </c>
      <c r="C29" s="641"/>
      <c r="D29" s="641"/>
      <c r="E29" s="641"/>
      <c r="F29" s="641"/>
      <c r="G29" s="641"/>
    </row>
    <row r="30" spans="1:10">
      <c r="A30" s="479" t="s">
        <v>738</v>
      </c>
      <c r="B30" s="480" t="s">
        <v>750</v>
      </c>
      <c r="C30" s="480"/>
      <c r="D30" s="480"/>
      <c r="E30" s="480"/>
      <c r="F30" s="480"/>
      <c r="G30" s="480"/>
    </row>
    <row r="31" spans="1:10" s="472" customFormat="1" ht="12">
      <c r="A31" s="481"/>
      <c r="B31" s="164" t="s">
        <v>751</v>
      </c>
      <c r="C31" s="482"/>
      <c r="D31" s="482"/>
      <c r="E31" s="482"/>
      <c r="F31" s="482"/>
      <c r="G31" s="483"/>
      <c r="H31" s="166"/>
    </row>
    <row r="40" spans="11:11">
      <c r="K40" s="484"/>
    </row>
  </sheetData>
  <mergeCells count="20">
    <mergeCell ref="A16:B16"/>
    <mergeCell ref="A1:G1"/>
    <mergeCell ref="B3:G3"/>
    <mergeCell ref="A4:B4"/>
    <mergeCell ref="A5:B5"/>
    <mergeCell ref="A6:A9"/>
    <mergeCell ref="A10:B10"/>
    <mergeCell ref="A11:B11"/>
    <mergeCell ref="A12:B12"/>
    <mergeCell ref="A13:B13"/>
    <mergeCell ref="A14:B14"/>
    <mergeCell ref="A15:B15"/>
    <mergeCell ref="B28:G28"/>
    <mergeCell ref="B29:G29"/>
    <mergeCell ref="B22:G22"/>
    <mergeCell ref="B23:G23"/>
    <mergeCell ref="B24:G24"/>
    <mergeCell ref="B25:G25"/>
    <mergeCell ref="B26:G26"/>
    <mergeCell ref="B27:G2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view="pageBreakPreview" zoomScaleNormal="100" zoomScaleSheetLayoutView="100" workbookViewId="0">
      <selection activeCell="B2" sqref="B2:I4"/>
    </sheetView>
  </sheetViews>
  <sheetFormatPr defaultRowHeight="12"/>
  <cols>
    <col min="1" max="1" width="2" style="12" customWidth="1"/>
    <col min="2" max="2" width="9" style="12"/>
    <col min="3" max="7" width="12.375" style="12" customWidth="1"/>
    <col min="8" max="8" width="7.875" style="12" customWidth="1"/>
    <col min="9" max="9" width="3.5" style="12" customWidth="1"/>
    <col min="10" max="10" width="2" style="12" customWidth="1"/>
    <col min="11" max="246" width="9" style="12"/>
    <col min="247" max="249" width="15" style="12" customWidth="1"/>
    <col min="250" max="250" width="23" style="12" customWidth="1"/>
    <col min="251" max="251" width="18.25" style="12" customWidth="1"/>
    <col min="252" max="502" width="9" style="12"/>
    <col min="503" max="505" width="15" style="12" customWidth="1"/>
    <col min="506" max="506" width="23" style="12" customWidth="1"/>
    <col min="507" max="507" width="18.25" style="12" customWidth="1"/>
    <col min="508" max="758" width="9" style="12"/>
    <col min="759" max="761" width="15" style="12" customWidth="1"/>
    <col min="762" max="762" width="23" style="12" customWidth="1"/>
    <col min="763" max="763" width="18.25" style="12" customWidth="1"/>
    <col min="764" max="1014" width="9" style="12"/>
    <col min="1015" max="1017" width="15" style="12" customWidth="1"/>
    <col min="1018" max="1018" width="23" style="12" customWidth="1"/>
    <col min="1019" max="1019" width="18.25" style="12" customWidth="1"/>
    <col min="1020" max="1270" width="9" style="12"/>
    <col min="1271" max="1273" width="15" style="12" customWidth="1"/>
    <col min="1274" max="1274" width="23" style="12" customWidth="1"/>
    <col min="1275" max="1275" width="18.25" style="12" customWidth="1"/>
    <col min="1276" max="1526" width="9" style="12"/>
    <col min="1527" max="1529" width="15" style="12" customWidth="1"/>
    <col min="1530" max="1530" width="23" style="12" customWidth="1"/>
    <col min="1531" max="1531" width="18.25" style="12" customWidth="1"/>
    <col min="1532" max="1782" width="9" style="12"/>
    <col min="1783" max="1785" width="15" style="12" customWidth="1"/>
    <col min="1786" max="1786" width="23" style="12" customWidth="1"/>
    <col min="1787" max="1787" width="18.25" style="12" customWidth="1"/>
    <col min="1788" max="2038" width="9" style="12"/>
    <col min="2039" max="2041" width="15" style="12" customWidth="1"/>
    <col min="2042" max="2042" width="23" style="12" customWidth="1"/>
    <col min="2043" max="2043" width="18.25" style="12" customWidth="1"/>
    <col min="2044" max="2294" width="9" style="12"/>
    <col min="2295" max="2297" width="15" style="12" customWidth="1"/>
    <col min="2298" max="2298" width="23" style="12" customWidth="1"/>
    <col min="2299" max="2299" width="18.25" style="12" customWidth="1"/>
    <col min="2300" max="2550" width="9" style="12"/>
    <col min="2551" max="2553" width="15" style="12" customWidth="1"/>
    <col min="2554" max="2554" width="23" style="12" customWidth="1"/>
    <col min="2555" max="2555" width="18.25" style="12" customWidth="1"/>
    <col min="2556" max="2806" width="9" style="12"/>
    <col min="2807" max="2809" width="15" style="12" customWidth="1"/>
    <col min="2810" max="2810" width="23" style="12" customWidth="1"/>
    <col min="2811" max="2811" width="18.25" style="12" customWidth="1"/>
    <col min="2812" max="3062" width="9" style="12"/>
    <col min="3063" max="3065" width="15" style="12" customWidth="1"/>
    <col min="3066" max="3066" width="23" style="12" customWidth="1"/>
    <col min="3067" max="3067" width="18.25" style="12" customWidth="1"/>
    <col min="3068" max="3318" width="9" style="12"/>
    <col min="3319" max="3321" width="15" style="12" customWidth="1"/>
    <col min="3322" max="3322" width="23" style="12" customWidth="1"/>
    <col min="3323" max="3323" width="18.25" style="12" customWidth="1"/>
    <col min="3324" max="3574" width="9" style="12"/>
    <col min="3575" max="3577" width="15" style="12" customWidth="1"/>
    <col min="3578" max="3578" width="23" style="12" customWidth="1"/>
    <col min="3579" max="3579" width="18.25" style="12" customWidth="1"/>
    <col min="3580" max="3830" width="9" style="12"/>
    <col min="3831" max="3833" width="15" style="12" customWidth="1"/>
    <col min="3834" max="3834" width="23" style="12" customWidth="1"/>
    <col min="3835" max="3835" width="18.25" style="12" customWidth="1"/>
    <col min="3836" max="4086" width="9" style="12"/>
    <col min="4087" max="4089" width="15" style="12" customWidth="1"/>
    <col min="4090" max="4090" width="23" style="12" customWidth="1"/>
    <col min="4091" max="4091" width="18.25" style="12" customWidth="1"/>
    <col min="4092" max="4342" width="9" style="12"/>
    <col min="4343" max="4345" width="15" style="12" customWidth="1"/>
    <col min="4346" max="4346" width="23" style="12" customWidth="1"/>
    <col min="4347" max="4347" width="18.25" style="12" customWidth="1"/>
    <col min="4348" max="4598" width="9" style="12"/>
    <col min="4599" max="4601" width="15" style="12" customWidth="1"/>
    <col min="4602" max="4602" width="23" style="12" customWidth="1"/>
    <col min="4603" max="4603" width="18.25" style="12" customWidth="1"/>
    <col min="4604" max="4854" width="9" style="12"/>
    <col min="4855" max="4857" width="15" style="12" customWidth="1"/>
    <col min="4858" max="4858" width="23" style="12" customWidth="1"/>
    <col min="4859" max="4859" width="18.25" style="12" customWidth="1"/>
    <col min="4860" max="5110" width="9" style="12"/>
    <col min="5111" max="5113" width="15" style="12" customWidth="1"/>
    <col min="5114" max="5114" width="23" style="12" customWidth="1"/>
    <col min="5115" max="5115" width="18.25" style="12" customWidth="1"/>
    <col min="5116" max="5366" width="9" style="12"/>
    <col min="5367" max="5369" width="15" style="12" customWidth="1"/>
    <col min="5370" max="5370" width="23" style="12" customWidth="1"/>
    <col min="5371" max="5371" width="18.25" style="12" customWidth="1"/>
    <col min="5372" max="5622" width="9" style="12"/>
    <col min="5623" max="5625" width="15" style="12" customWidth="1"/>
    <col min="5626" max="5626" width="23" style="12" customWidth="1"/>
    <col min="5627" max="5627" width="18.25" style="12" customWidth="1"/>
    <col min="5628" max="5878" width="9" style="12"/>
    <col min="5879" max="5881" width="15" style="12" customWidth="1"/>
    <col min="5882" max="5882" width="23" style="12" customWidth="1"/>
    <col min="5883" max="5883" width="18.25" style="12" customWidth="1"/>
    <col min="5884" max="6134" width="9" style="12"/>
    <col min="6135" max="6137" width="15" style="12" customWidth="1"/>
    <col min="6138" max="6138" width="23" style="12" customWidth="1"/>
    <col min="6139" max="6139" width="18.25" style="12" customWidth="1"/>
    <col min="6140" max="6390" width="9" style="12"/>
    <col min="6391" max="6393" width="15" style="12" customWidth="1"/>
    <col min="6394" max="6394" width="23" style="12" customWidth="1"/>
    <col min="6395" max="6395" width="18.25" style="12" customWidth="1"/>
    <col min="6396" max="6646" width="9" style="12"/>
    <col min="6647" max="6649" width="15" style="12" customWidth="1"/>
    <col min="6650" max="6650" width="23" style="12" customWidth="1"/>
    <col min="6651" max="6651" width="18.25" style="12" customWidth="1"/>
    <col min="6652" max="6902" width="9" style="12"/>
    <col min="6903" max="6905" width="15" style="12" customWidth="1"/>
    <col min="6906" max="6906" width="23" style="12" customWidth="1"/>
    <col min="6907" max="6907" width="18.25" style="12" customWidth="1"/>
    <col min="6908" max="7158" width="9" style="12"/>
    <col min="7159" max="7161" width="15" style="12" customWidth="1"/>
    <col min="7162" max="7162" width="23" style="12" customWidth="1"/>
    <col min="7163" max="7163" width="18.25" style="12" customWidth="1"/>
    <col min="7164" max="7414" width="9" style="12"/>
    <col min="7415" max="7417" width="15" style="12" customWidth="1"/>
    <col min="7418" max="7418" width="23" style="12" customWidth="1"/>
    <col min="7419" max="7419" width="18.25" style="12" customWidth="1"/>
    <col min="7420" max="7670" width="9" style="12"/>
    <col min="7671" max="7673" width="15" style="12" customWidth="1"/>
    <col min="7674" max="7674" width="23" style="12" customWidth="1"/>
    <col min="7675" max="7675" width="18.25" style="12" customWidth="1"/>
    <col min="7676" max="7926" width="9" style="12"/>
    <col min="7927" max="7929" width="15" style="12" customWidth="1"/>
    <col min="7930" max="7930" width="23" style="12" customWidth="1"/>
    <col min="7931" max="7931" width="18.25" style="12" customWidth="1"/>
    <col min="7932" max="8182" width="9" style="12"/>
    <col min="8183" max="8185" width="15" style="12" customWidth="1"/>
    <col min="8186" max="8186" width="23" style="12" customWidth="1"/>
    <col min="8187" max="8187" width="18.25" style="12" customWidth="1"/>
    <col min="8188" max="8438" width="9" style="12"/>
    <col min="8439" max="8441" width="15" style="12" customWidth="1"/>
    <col min="8442" max="8442" width="23" style="12" customWidth="1"/>
    <col min="8443" max="8443" width="18.25" style="12" customWidth="1"/>
    <col min="8444" max="8694" width="9" style="12"/>
    <col min="8695" max="8697" width="15" style="12" customWidth="1"/>
    <col min="8698" max="8698" width="23" style="12" customWidth="1"/>
    <col min="8699" max="8699" width="18.25" style="12" customWidth="1"/>
    <col min="8700" max="8950" width="9" style="12"/>
    <col min="8951" max="8953" width="15" style="12" customWidth="1"/>
    <col min="8954" max="8954" width="23" style="12" customWidth="1"/>
    <col min="8955" max="8955" width="18.25" style="12" customWidth="1"/>
    <col min="8956" max="9206" width="9" style="12"/>
    <col min="9207" max="9209" width="15" style="12" customWidth="1"/>
    <col min="9210" max="9210" width="23" style="12" customWidth="1"/>
    <col min="9211" max="9211" width="18.25" style="12" customWidth="1"/>
    <col min="9212" max="9462" width="9" style="12"/>
    <col min="9463" max="9465" width="15" style="12" customWidth="1"/>
    <col min="9466" max="9466" width="23" style="12" customWidth="1"/>
    <col min="9467" max="9467" width="18.25" style="12" customWidth="1"/>
    <col min="9468" max="9718" width="9" style="12"/>
    <col min="9719" max="9721" width="15" style="12" customWidth="1"/>
    <col min="9722" max="9722" width="23" style="12" customWidth="1"/>
    <col min="9723" max="9723" width="18.25" style="12" customWidth="1"/>
    <col min="9724" max="9974" width="9" style="12"/>
    <col min="9975" max="9977" width="15" style="12" customWidth="1"/>
    <col min="9978" max="9978" width="23" style="12" customWidth="1"/>
    <col min="9979" max="9979" width="18.25" style="12" customWidth="1"/>
    <col min="9980" max="10230" width="9" style="12"/>
    <col min="10231" max="10233" width="15" style="12" customWidth="1"/>
    <col min="10234" max="10234" width="23" style="12" customWidth="1"/>
    <col min="10235" max="10235" width="18.25" style="12" customWidth="1"/>
    <col min="10236" max="10486" width="9" style="12"/>
    <col min="10487" max="10489" width="15" style="12" customWidth="1"/>
    <col min="10490" max="10490" width="23" style="12" customWidth="1"/>
    <col min="10491" max="10491" width="18.25" style="12" customWidth="1"/>
    <col min="10492" max="10742" width="9" style="12"/>
    <col min="10743" max="10745" width="15" style="12" customWidth="1"/>
    <col min="10746" max="10746" width="23" style="12" customWidth="1"/>
    <col min="10747" max="10747" width="18.25" style="12" customWidth="1"/>
    <col min="10748" max="10998" width="9" style="12"/>
    <col min="10999" max="11001" width="15" style="12" customWidth="1"/>
    <col min="11002" max="11002" width="23" style="12" customWidth="1"/>
    <col min="11003" max="11003" width="18.25" style="12" customWidth="1"/>
    <col min="11004" max="11254" width="9" style="12"/>
    <col min="11255" max="11257" width="15" style="12" customWidth="1"/>
    <col min="11258" max="11258" width="23" style="12" customWidth="1"/>
    <col min="11259" max="11259" width="18.25" style="12" customWidth="1"/>
    <col min="11260" max="11510" width="9" style="12"/>
    <col min="11511" max="11513" width="15" style="12" customWidth="1"/>
    <col min="11514" max="11514" width="23" style="12" customWidth="1"/>
    <col min="11515" max="11515" width="18.25" style="12" customWidth="1"/>
    <col min="11516" max="11766" width="9" style="12"/>
    <col min="11767" max="11769" width="15" style="12" customWidth="1"/>
    <col min="11770" max="11770" width="23" style="12" customWidth="1"/>
    <col min="11771" max="11771" width="18.25" style="12" customWidth="1"/>
    <col min="11772" max="12022" width="9" style="12"/>
    <col min="12023" max="12025" width="15" style="12" customWidth="1"/>
    <col min="12026" max="12026" width="23" style="12" customWidth="1"/>
    <col min="12027" max="12027" width="18.25" style="12" customWidth="1"/>
    <col min="12028" max="12278" width="9" style="12"/>
    <col min="12279" max="12281" width="15" style="12" customWidth="1"/>
    <col min="12282" max="12282" width="23" style="12" customWidth="1"/>
    <col min="12283" max="12283" width="18.25" style="12" customWidth="1"/>
    <col min="12284" max="12534" width="9" style="12"/>
    <col min="12535" max="12537" width="15" style="12" customWidth="1"/>
    <col min="12538" max="12538" width="23" style="12" customWidth="1"/>
    <col min="12539" max="12539" width="18.25" style="12" customWidth="1"/>
    <col min="12540" max="12790" width="9" style="12"/>
    <col min="12791" max="12793" width="15" style="12" customWidth="1"/>
    <col min="12794" max="12794" width="23" style="12" customWidth="1"/>
    <col min="12795" max="12795" width="18.25" style="12" customWidth="1"/>
    <col min="12796" max="13046" width="9" style="12"/>
    <col min="13047" max="13049" width="15" style="12" customWidth="1"/>
    <col min="13050" max="13050" width="23" style="12" customWidth="1"/>
    <col min="13051" max="13051" width="18.25" style="12" customWidth="1"/>
    <col min="13052" max="13302" width="9" style="12"/>
    <col min="13303" max="13305" width="15" style="12" customWidth="1"/>
    <col min="13306" max="13306" width="23" style="12" customWidth="1"/>
    <col min="13307" max="13307" width="18.25" style="12" customWidth="1"/>
    <col min="13308" max="13558" width="9" style="12"/>
    <col min="13559" max="13561" width="15" style="12" customWidth="1"/>
    <col min="13562" max="13562" width="23" style="12" customWidth="1"/>
    <col min="13563" max="13563" width="18.25" style="12" customWidth="1"/>
    <col min="13564" max="13814" width="9" style="12"/>
    <col min="13815" max="13817" width="15" style="12" customWidth="1"/>
    <col min="13818" max="13818" width="23" style="12" customWidth="1"/>
    <col min="13819" max="13819" width="18.25" style="12" customWidth="1"/>
    <col min="13820" max="14070" width="9" style="12"/>
    <col min="14071" max="14073" width="15" style="12" customWidth="1"/>
    <col min="14074" max="14074" width="23" style="12" customWidth="1"/>
    <col min="14075" max="14075" width="18.25" style="12" customWidth="1"/>
    <col min="14076" max="14326" width="9" style="12"/>
    <col min="14327" max="14329" width="15" style="12" customWidth="1"/>
    <col min="14330" max="14330" width="23" style="12" customWidth="1"/>
    <col min="14331" max="14331" width="18.25" style="12" customWidth="1"/>
    <col min="14332" max="14582" width="9" style="12"/>
    <col min="14583" max="14585" width="15" style="12" customWidth="1"/>
    <col min="14586" max="14586" width="23" style="12" customWidth="1"/>
    <col min="14587" max="14587" width="18.25" style="12" customWidth="1"/>
    <col min="14588" max="14838" width="9" style="12"/>
    <col min="14839" max="14841" width="15" style="12" customWidth="1"/>
    <col min="14842" max="14842" width="23" style="12" customWidth="1"/>
    <col min="14843" max="14843" width="18.25" style="12" customWidth="1"/>
    <col min="14844" max="15094" width="9" style="12"/>
    <col min="15095" max="15097" width="15" style="12" customWidth="1"/>
    <col min="15098" max="15098" width="23" style="12" customWidth="1"/>
    <col min="15099" max="15099" width="18.25" style="12" customWidth="1"/>
    <col min="15100" max="15350" width="9" style="12"/>
    <col min="15351" max="15353" width="15" style="12" customWidth="1"/>
    <col min="15354" max="15354" width="23" style="12" customWidth="1"/>
    <col min="15355" max="15355" width="18.25" style="12" customWidth="1"/>
    <col min="15356" max="15606" width="9" style="12"/>
    <col min="15607" max="15609" width="15" style="12" customWidth="1"/>
    <col min="15610" max="15610" width="23" style="12" customWidth="1"/>
    <col min="15611" max="15611" width="18.25" style="12" customWidth="1"/>
    <col min="15612" max="15862" width="9" style="12"/>
    <col min="15863" max="15865" width="15" style="12" customWidth="1"/>
    <col min="15866" max="15866" width="23" style="12" customWidth="1"/>
    <col min="15867" max="15867" width="18.25" style="12" customWidth="1"/>
    <col min="15868" max="16118" width="9" style="12"/>
    <col min="16119" max="16121" width="15" style="12" customWidth="1"/>
    <col min="16122" max="16122" width="23" style="12" customWidth="1"/>
    <col min="16123" max="16123" width="18.25" style="12" customWidth="1"/>
    <col min="16124" max="16384" width="9" style="12"/>
  </cols>
  <sheetData>
    <row r="1" spans="2:13" ht="28.5" customHeight="1">
      <c r="B1" s="504" t="s">
        <v>39</v>
      </c>
      <c r="C1" s="504"/>
      <c r="D1" s="504"/>
      <c r="E1" s="504"/>
      <c r="F1" s="504"/>
      <c r="G1" s="504"/>
      <c r="H1" s="504"/>
      <c r="I1" s="504"/>
    </row>
    <row r="2" spans="2:13" ht="10.5" customHeight="1">
      <c r="B2" s="505" t="s">
        <v>40</v>
      </c>
      <c r="C2" s="505"/>
      <c r="D2" s="505"/>
      <c r="E2" s="505"/>
      <c r="F2" s="505"/>
      <c r="G2" s="505"/>
      <c r="H2" s="505"/>
      <c r="I2" s="505"/>
    </row>
    <row r="3" spans="2:13" ht="10.5" customHeight="1">
      <c r="B3" s="505"/>
      <c r="C3" s="505"/>
      <c r="D3" s="505"/>
      <c r="E3" s="505"/>
      <c r="F3" s="505"/>
      <c r="G3" s="505"/>
      <c r="H3" s="505"/>
      <c r="I3" s="505"/>
    </row>
    <row r="4" spans="2:13" ht="10.5" customHeight="1" thickBot="1">
      <c r="B4" s="506"/>
      <c r="C4" s="506"/>
      <c r="D4" s="506"/>
      <c r="E4" s="506"/>
      <c r="F4" s="506"/>
      <c r="G4" s="506"/>
      <c r="H4" s="506"/>
      <c r="I4" s="506"/>
    </row>
    <row r="5" spans="2:13" ht="13.5" customHeight="1">
      <c r="B5" s="494" t="s">
        <v>41</v>
      </c>
      <c r="C5" s="494"/>
      <c r="D5" s="494"/>
      <c r="E5" s="494"/>
      <c r="F5" s="494"/>
      <c r="G5" s="494"/>
      <c r="H5" s="494"/>
      <c r="I5" s="494"/>
    </row>
    <row r="6" spans="2:13">
      <c r="B6" s="499" t="s">
        <v>42</v>
      </c>
      <c r="C6" s="502" t="s">
        <v>43</v>
      </c>
      <c r="D6" s="13"/>
      <c r="E6" s="13"/>
      <c r="F6" s="13"/>
      <c r="G6" s="14"/>
      <c r="H6" s="509" t="s">
        <v>44</v>
      </c>
      <c r="I6" s="510"/>
    </row>
    <row r="7" spans="2:13">
      <c r="B7" s="507"/>
      <c r="C7" s="508"/>
      <c r="D7" s="15" t="s">
        <v>45</v>
      </c>
      <c r="E7" s="15" t="s">
        <v>46</v>
      </c>
      <c r="F7" s="16" t="s">
        <v>47</v>
      </c>
      <c r="G7" s="17" t="s">
        <v>48</v>
      </c>
      <c r="H7" s="508" t="s">
        <v>49</v>
      </c>
      <c r="I7" s="511"/>
    </row>
    <row r="8" spans="2:13">
      <c r="B8" s="18" t="s">
        <v>50</v>
      </c>
      <c r="C8" s="19" t="s">
        <v>51</v>
      </c>
      <c r="D8" s="20" t="s">
        <v>52</v>
      </c>
      <c r="E8" s="20" t="s">
        <v>53</v>
      </c>
      <c r="F8" s="20" t="s">
        <v>54</v>
      </c>
      <c r="G8" s="20" t="s">
        <v>55</v>
      </c>
      <c r="H8" s="21"/>
      <c r="I8" s="18" t="s">
        <v>56</v>
      </c>
    </row>
    <row r="9" spans="2:13">
      <c r="B9" s="22" t="s">
        <v>57</v>
      </c>
      <c r="C9" s="16" t="s">
        <v>58</v>
      </c>
      <c r="D9" s="17" t="s">
        <v>59</v>
      </c>
      <c r="E9" s="17" t="s">
        <v>60</v>
      </c>
      <c r="F9" s="23" t="s">
        <v>61</v>
      </c>
      <c r="G9" s="23" t="s">
        <v>62</v>
      </c>
      <c r="H9" s="21">
        <v>4.9000000000000004</v>
      </c>
    </row>
    <row r="10" spans="2:13">
      <c r="B10" s="22"/>
      <c r="C10" s="16" t="s">
        <v>63</v>
      </c>
      <c r="D10" s="17" t="s">
        <v>64</v>
      </c>
      <c r="E10" s="17" t="s">
        <v>65</v>
      </c>
      <c r="F10" s="23" t="s">
        <v>66</v>
      </c>
      <c r="G10" s="23" t="s">
        <v>67</v>
      </c>
      <c r="H10" s="21">
        <v>4.3</v>
      </c>
      <c r="I10" s="17"/>
    </row>
    <row r="11" spans="2:13" ht="6" customHeight="1" thickBot="1">
      <c r="B11" s="24"/>
      <c r="C11" s="25"/>
      <c r="D11" s="26"/>
      <c r="E11" s="26"/>
      <c r="F11" s="24"/>
      <c r="G11" s="26"/>
      <c r="H11" s="27"/>
      <c r="I11" s="26"/>
    </row>
    <row r="12" spans="2:13" ht="12.75" thickBot="1">
      <c r="B12" s="24"/>
      <c r="C12" s="26"/>
      <c r="D12" s="26"/>
      <c r="E12" s="26"/>
      <c r="F12" s="26"/>
      <c r="G12" s="26"/>
      <c r="H12" s="24"/>
      <c r="I12" s="24"/>
    </row>
    <row r="13" spans="2:13">
      <c r="B13" s="494" t="s">
        <v>68</v>
      </c>
      <c r="C13" s="494"/>
      <c r="D13" s="494"/>
      <c r="E13" s="494"/>
      <c r="F13" s="494"/>
      <c r="G13" s="494"/>
      <c r="H13" s="494"/>
      <c r="I13" s="494"/>
    </row>
    <row r="14" spans="2:13" ht="13.5" customHeight="1">
      <c r="B14" s="495" t="s">
        <v>69</v>
      </c>
      <c r="C14" s="495"/>
      <c r="D14" s="495"/>
      <c r="E14" s="496"/>
      <c r="F14" s="497" t="s">
        <v>70</v>
      </c>
      <c r="G14" s="495"/>
      <c r="H14" s="495"/>
      <c r="I14" s="495"/>
    </row>
    <row r="15" spans="2:13" ht="13.5" customHeight="1">
      <c r="B15" s="498" t="s">
        <v>71</v>
      </c>
      <c r="C15" s="498"/>
      <c r="D15" s="498"/>
      <c r="E15" s="499"/>
      <c r="F15" s="502" t="s">
        <v>72</v>
      </c>
      <c r="G15" s="498"/>
      <c r="H15" s="498"/>
      <c r="I15" s="498"/>
    </row>
    <row r="16" spans="2:13" ht="14.25" customHeight="1" thickBot="1">
      <c r="B16" s="500"/>
      <c r="C16" s="500"/>
      <c r="D16" s="500"/>
      <c r="E16" s="501"/>
      <c r="F16" s="503" t="s">
        <v>73</v>
      </c>
      <c r="G16" s="500"/>
      <c r="H16" s="500"/>
      <c r="I16" s="500"/>
      <c r="M16" s="28"/>
    </row>
    <row r="17" spans="2:10" ht="6" customHeight="1"/>
    <row r="18" spans="2:10">
      <c r="B18" s="12" t="s">
        <v>74</v>
      </c>
    </row>
    <row r="19" spans="2:10" ht="8.25" customHeight="1">
      <c r="I19" s="28"/>
    </row>
    <row r="20" spans="2:10">
      <c r="I20" s="28"/>
      <c r="J20" s="18"/>
    </row>
    <row r="21" spans="2:10">
      <c r="I21" s="28"/>
      <c r="J21" s="17"/>
    </row>
    <row r="22" spans="2:10">
      <c r="J22" s="17"/>
    </row>
  </sheetData>
  <mergeCells count="13">
    <mergeCell ref="B1:I1"/>
    <mergeCell ref="B2:I4"/>
    <mergeCell ref="B5:I5"/>
    <mergeCell ref="B6:B7"/>
    <mergeCell ref="C6:C7"/>
    <mergeCell ref="H6:I6"/>
    <mergeCell ref="H7:I7"/>
    <mergeCell ref="B13:I13"/>
    <mergeCell ref="B14:E14"/>
    <mergeCell ref="F14:I14"/>
    <mergeCell ref="B15:E16"/>
    <mergeCell ref="F15:I15"/>
    <mergeCell ref="F16:I16"/>
  </mergeCells>
  <phoneticPr fontId="1"/>
  <pageMargins left="0.59055118110236227" right="0.59055118110236227" top="0.98425196850393704" bottom="0.59055118110236227" header="0.51181102362204722" footer="0.51181102362204722"/>
  <pageSetup paperSize="9" orientation="portrait" useFirstPageNumber="1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>
      <selection activeCell="N21" sqref="N21"/>
    </sheetView>
  </sheetViews>
  <sheetFormatPr defaultRowHeight="12"/>
  <cols>
    <col min="1" max="1" width="10.625" style="29" customWidth="1"/>
    <col min="2" max="6" width="9.625" style="29" customWidth="1"/>
    <col min="7" max="8" width="10.125" style="29" customWidth="1"/>
    <col min="9" max="9" width="9.625" style="29" customWidth="1"/>
    <col min="10" max="10" width="9" style="29"/>
    <col min="11" max="11" width="9.625" style="29" customWidth="1"/>
    <col min="12" max="16384" width="9" style="29"/>
  </cols>
  <sheetData>
    <row r="1" spans="1:9" ht="22.5" customHeight="1">
      <c r="A1" s="521" t="s">
        <v>75</v>
      </c>
      <c r="B1" s="521"/>
      <c r="C1" s="521"/>
      <c r="D1" s="521"/>
      <c r="E1" s="521"/>
      <c r="F1" s="521"/>
      <c r="G1" s="521"/>
      <c r="H1" s="521"/>
      <c r="I1" s="521"/>
    </row>
    <row r="2" spans="1:9">
      <c r="A2" s="522" t="s">
        <v>76</v>
      </c>
      <c r="B2" s="522"/>
      <c r="C2" s="522"/>
      <c r="D2" s="522"/>
      <c r="E2" s="522"/>
      <c r="F2" s="522"/>
      <c r="G2" s="522"/>
      <c r="H2" s="522"/>
      <c r="I2" s="522"/>
    </row>
    <row r="3" spans="1:9" ht="12.75" thickBot="1">
      <c r="A3" s="29" t="s">
        <v>77</v>
      </c>
    </row>
    <row r="4" spans="1:9" ht="13.5" customHeight="1">
      <c r="A4" s="30"/>
      <c r="B4" s="523" t="s">
        <v>78</v>
      </c>
      <c r="C4" s="524"/>
      <c r="D4" s="525"/>
      <c r="E4" s="526" t="s">
        <v>79</v>
      </c>
      <c r="F4" s="512"/>
      <c r="G4" s="512"/>
      <c r="H4" s="512"/>
      <c r="I4" s="512"/>
    </row>
    <row r="5" spans="1:9">
      <c r="A5" s="527" t="s">
        <v>80</v>
      </c>
      <c r="B5" s="31"/>
      <c r="C5" s="513" t="s">
        <v>81</v>
      </c>
      <c r="D5" s="513" t="s">
        <v>81</v>
      </c>
      <c r="E5" s="32" t="s">
        <v>82</v>
      </c>
      <c r="F5" s="32" t="s">
        <v>83</v>
      </c>
      <c r="G5" s="32" t="s">
        <v>84</v>
      </c>
      <c r="H5" s="32" t="s">
        <v>85</v>
      </c>
      <c r="I5" s="32" t="s">
        <v>86</v>
      </c>
    </row>
    <row r="6" spans="1:9" ht="7.5" customHeight="1">
      <c r="A6" s="527"/>
      <c r="B6" s="31"/>
      <c r="C6" s="514"/>
      <c r="D6" s="514"/>
      <c r="E6" s="514" t="s">
        <v>87</v>
      </c>
      <c r="F6" s="514" t="s">
        <v>87</v>
      </c>
      <c r="G6" s="514" t="s">
        <v>88</v>
      </c>
      <c r="H6" s="514" t="s">
        <v>88</v>
      </c>
      <c r="I6" s="514" t="s">
        <v>89</v>
      </c>
    </row>
    <row r="7" spans="1:9" ht="6.75" customHeight="1">
      <c r="A7" s="527"/>
      <c r="B7" s="31"/>
      <c r="C7" s="514" t="s">
        <v>90</v>
      </c>
      <c r="D7" s="514" t="s">
        <v>91</v>
      </c>
      <c r="E7" s="514"/>
      <c r="F7" s="514"/>
      <c r="G7" s="514"/>
      <c r="H7" s="514"/>
      <c r="I7" s="514"/>
    </row>
    <row r="8" spans="1:9">
      <c r="A8" s="33"/>
      <c r="B8" s="34"/>
      <c r="C8" s="518"/>
      <c r="D8" s="518"/>
      <c r="E8" s="35" t="s">
        <v>92</v>
      </c>
      <c r="F8" s="35" t="s">
        <v>92</v>
      </c>
      <c r="G8" s="35" t="s">
        <v>92</v>
      </c>
      <c r="H8" s="35" t="s">
        <v>92</v>
      </c>
      <c r="I8" s="35" t="s">
        <v>92</v>
      </c>
    </row>
    <row r="9" spans="1:9" ht="15" customHeight="1">
      <c r="A9" s="36" t="s">
        <v>93</v>
      </c>
      <c r="B9" s="37">
        <v>1230</v>
      </c>
      <c r="C9" s="38">
        <v>1199</v>
      </c>
      <c r="D9" s="38">
        <v>31</v>
      </c>
      <c r="E9" s="38">
        <v>10</v>
      </c>
      <c r="F9" s="39" t="s">
        <v>94</v>
      </c>
      <c r="G9" s="38">
        <v>30</v>
      </c>
      <c r="H9" s="38">
        <v>326</v>
      </c>
      <c r="I9" s="38">
        <v>128.4</v>
      </c>
    </row>
    <row r="10" spans="1:9" ht="15" customHeight="1" thickBot="1">
      <c r="A10" s="40" t="s">
        <v>95</v>
      </c>
      <c r="B10" s="41">
        <v>100</v>
      </c>
      <c r="C10" s="42">
        <v>97.5</v>
      </c>
      <c r="D10" s="42">
        <v>2.5</v>
      </c>
      <c r="E10" s="42">
        <v>0.8</v>
      </c>
      <c r="F10" s="43" t="s">
        <v>94</v>
      </c>
      <c r="G10" s="42">
        <v>2.5</v>
      </c>
      <c r="H10" s="42">
        <v>26.5</v>
      </c>
      <c r="I10" s="42">
        <v>10.4</v>
      </c>
    </row>
    <row r="11" spans="1:9" ht="12.75" thickBot="1"/>
    <row r="12" spans="1:9" ht="13.5" customHeight="1">
      <c r="A12" s="44"/>
      <c r="B12" s="512" t="s">
        <v>79</v>
      </c>
      <c r="C12" s="512"/>
      <c r="D12" s="512"/>
      <c r="E12" s="512"/>
      <c r="F12" s="512"/>
      <c r="G12" s="512"/>
      <c r="H12" s="512"/>
    </row>
    <row r="13" spans="1:9">
      <c r="A13" s="520" t="s">
        <v>80</v>
      </c>
      <c r="B13" s="45" t="s">
        <v>96</v>
      </c>
      <c r="C13" s="513" t="s">
        <v>97</v>
      </c>
      <c r="D13" s="513" t="s">
        <v>98</v>
      </c>
      <c r="E13" s="513" t="s">
        <v>99</v>
      </c>
      <c r="F13" s="513" t="s">
        <v>100</v>
      </c>
      <c r="G13" s="513" t="s">
        <v>101</v>
      </c>
      <c r="H13" s="515" t="s">
        <v>102</v>
      </c>
    </row>
    <row r="14" spans="1:9">
      <c r="A14" s="520"/>
      <c r="B14" s="517" t="s">
        <v>89</v>
      </c>
      <c r="C14" s="514"/>
      <c r="D14" s="514"/>
      <c r="E14" s="514"/>
      <c r="F14" s="514"/>
      <c r="G14" s="514"/>
      <c r="H14" s="516"/>
    </row>
    <row r="15" spans="1:9">
      <c r="A15" s="520"/>
      <c r="B15" s="517"/>
      <c r="C15" s="514" t="s">
        <v>92</v>
      </c>
      <c r="D15" s="514" t="s">
        <v>92</v>
      </c>
      <c r="E15" s="514" t="s">
        <v>92</v>
      </c>
      <c r="F15" s="514" t="s">
        <v>92</v>
      </c>
      <c r="G15" s="514" t="s">
        <v>92</v>
      </c>
      <c r="H15" s="516" t="s">
        <v>92</v>
      </c>
    </row>
    <row r="16" spans="1:9">
      <c r="A16" s="46"/>
      <c r="B16" s="47" t="s">
        <v>92</v>
      </c>
      <c r="C16" s="518"/>
      <c r="D16" s="518"/>
      <c r="E16" s="518"/>
      <c r="F16" s="518"/>
      <c r="G16" s="518"/>
      <c r="H16" s="519"/>
    </row>
    <row r="17" spans="1:8" ht="15" customHeight="1">
      <c r="A17" s="48" t="s">
        <v>93</v>
      </c>
      <c r="B17" s="38">
        <v>177.8</v>
      </c>
      <c r="C17" s="38">
        <v>1.1000000000000001</v>
      </c>
      <c r="D17" s="38">
        <v>58.3</v>
      </c>
      <c r="E17" s="38">
        <v>18</v>
      </c>
      <c r="F17" s="38">
        <v>442.8</v>
      </c>
      <c r="G17" s="38">
        <v>6.2</v>
      </c>
      <c r="H17" s="49" t="s">
        <v>94</v>
      </c>
    </row>
    <row r="18" spans="1:8" ht="15" customHeight="1" thickBot="1">
      <c r="A18" s="50" t="s">
        <v>95</v>
      </c>
      <c r="B18" s="42">
        <v>14.9</v>
      </c>
      <c r="C18" s="42">
        <v>0.1</v>
      </c>
      <c r="D18" s="42">
        <v>4.9000000000000004</v>
      </c>
      <c r="E18" s="42">
        <v>1.5</v>
      </c>
      <c r="F18" s="42">
        <v>36.9</v>
      </c>
      <c r="G18" s="42">
        <v>0.5</v>
      </c>
      <c r="H18" s="43" t="s">
        <v>94</v>
      </c>
    </row>
    <row r="19" spans="1:8" ht="5.45" customHeight="1"/>
    <row r="20" spans="1:8">
      <c r="A20" s="29" t="s">
        <v>103</v>
      </c>
    </row>
    <row r="25" spans="1:8">
      <c r="C25" s="51"/>
    </row>
  </sheetData>
  <mergeCells count="29">
    <mergeCell ref="A1:I1"/>
    <mergeCell ref="A2:I2"/>
    <mergeCell ref="B4:D4"/>
    <mergeCell ref="E4:I4"/>
    <mergeCell ref="A5:A7"/>
    <mergeCell ref="C5:C6"/>
    <mergeCell ref="D5:D6"/>
    <mergeCell ref="E6:E7"/>
    <mergeCell ref="F6:F7"/>
    <mergeCell ref="G6:G7"/>
    <mergeCell ref="H6:H7"/>
    <mergeCell ref="I6:I7"/>
    <mergeCell ref="C7:C8"/>
    <mergeCell ref="D7:D8"/>
    <mergeCell ref="A13:A15"/>
    <mergeCell ref="C13:C14"/>
    <mergeCell ref="D13:D14"/>
    <mergeCell ref="E13:E14"/>
    <mergeCell ref="F13:F14"/>
    <mergeCell ref="B12:H12"/>
    <mergeCell ref="G13:G14"/>
    <mergeCell ref="H13:H14"/>
    <mergeCell ref="B14:B15"/>
    <mergeCell ref="C15:C16"/>
    <mergeCell ref="D15:D16"/>
    <mergeCell ref="E15:E16"/>
    <mergeCell ref="F15:F16"/>
    <mergeCell ref="G15:G16"/>
    <mergeCell ref="H15:H16"/>
  </mergeCells>
  <phoneticPr fontId="1"/>
  <pageMargins left="0.59055118110236227" right="0.59055118110236227" top="0.98425196850393704" bottom="0.59055118110236227" header="0.51181102362204722" footer="0.51181102362204722"/>
  <pageSetup paperSize="9" orientation="portrait" useFirstPageNumber="1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BreakPreview" zoomScaleNormal="89" zoomScaleSheetLayoutView="100" workbookViewId="0">
      <selection activeCell="L17" sqref="L17"/>
    </sheetView>
  </sheetViews>
  <sheetFormatPr defaultRowHeight="12"/>
  <cols>
    <col min="1" max="1" width="10.375" style="52" bestFit="1" customWidth="1"/>
    <col min="2" max="2" width="11.625" style="52" customWidth="1"/>
    <col min="3" max="3" width="12.25" style="52" customWidth="1"/>
    <col min="4" max="4" width="6.75" style="52" customWidth="1"/>
    <col min="5" max="5" width="11.625" style="52" bestFit="1" customWidth="1"/>
    <col min="6" max="6" width="6.75" style="52" customWidth="1"/>
    <col min="7" max="7" width="11.625" style="52" bestFit="1" customWidth="1"/>
    <col min="8" max="8" width="8.625" style="52" customWidth="1"/>
    <col min="9" max="9" width="12.375" style="52" customWidth="1"/>
    <col min="10" max="10" width="8.125" style="52" customWidth="1"/>
    <col min="11" max="11" width="9.125" style="52" bestFit="1" customWidth="1"/>
    <col min="12" max="13" width="8.125" style="52" customWidth="1"/>
    <col min="14" max="14" width="9.125" style="52" bestFit="1" customWidth="1"/>
    <col min="15" max="15" width="11.625" style="52" bestFit="1" customWidth="1"/>
    <col min="16" max="16" width="9.125" style="52" bestFit="1" customWidth="1"/>
    <col min="17" max="17" width="10.375" style="52" bestFit="1" customWidth="1"/>
    <col min="18" max="16384" width="9" style="52"/>
  </cols>
  <sheetData>
    <row r="1" spans="1:17" ht="20.25" customHeight="1">
      <c r="A1" s="539" t="s">
        <v>104</v>
      </c>
      <c r="B1" s="539"/>
      <c r="C1" s="539"/>
      <c r="D1" s="539"/>
      <c r="E1" s="539"/>
      <c r="F1" s="539"/>
      <c r="G1" s="539"/>
      <c r="H1" s="539"/>
      <c r="I1" s="539"/>
      <c r="J1" s="53"/>
      <c r="K1" s="53"/>
      <c r="L1" s="53"/>
      <c r="M1" s="53"/>
      <c r="N1" s="53"/>
      <c r="O1" s="53"/>
      <c r="P1" s="53"/>
      <c r="Q1" s="53"/>
    </row>
    <row r="2" spans="1:17" ht="17.25" customHeight="1">
      <c r="A2" s="540" t="s">
        <v>105</v>
      </c>
      <c r="B2" s="540"/>
      <c r="C2" s="540"/>
      <c r="D2" s="540"/>
      <c r="E2" s="540"/>
      <c r="F2" s="540"/>
      <c r="G2" s="540"/>
      <c r="H2" s="540"/>
      <c r="I2" s="540"/>
    </row>
    <row r="3" spans="1:17" ht="18.75" customHeight="1" thickBot="1">
      <c r="A3" s="54" t="s">
        <v>106</v>
      </c>
      <c r="B3" s="54"/>
      <c r="C3" s="54"/>
      <c r="D3" s="54"/>
      <c r="E3" s="54"/>
      <c r="F3" s="54"/>
      <c r="G3" s="54"/>
      <c r="H3" s="54"/>
      <c r="I3" s="54"/>
    </row>
    <row r="4" spans="1:17" ht="13.5" customHeight="1">
      <c r="A4" s="528" t="s">
        <v>107</v>
      </c>
      <c r="B4" s="531" t="s">
        <v>108</v>
      </c>
      <c r="C4" s="532"/>
      <c r="D4" s="531" t="s">
        <v>109</v>
      </c>
      <c r="E4" s="532"/>
      <c r="F4" s="531" t="s">
        <v>110</v>
      </c>
      <c r="G4" s="532"/>
      <c r="H4" s="531" t="s">
        <v>111</v>
      </c>
      <c r="I4" s="532"/>
    </row>
    <row r="5" spans="1:17" ht="13.5" customHeight="1">
      <c r="A5" s="529"/>
      <c r="B5" s="534" t="s">
        <v>112</v>
      </c>
      <c r="C5" s="538" t="s">
        <v>113</v>
      </c>
      <c r="D5" s="534" t="s">
        <v>114</v>
      </c>
      <c r="E5" s="538" t="s">
        <v>113</v>
      </c>
      <c r="F5" s="534" t="s">
        <v>114</v>
      </c>
      <c r="G5" s="538" t="s">
        <v>113</v>
      </c>
      <c r="H5" s="534" t="s">
        <v>114</v>
      </c>
      <c r="I5" s="538" t="s">
        <v>113</v>
      </c>
    </row>
    <row r="6" spans="1:17" ht="13.5" customHeight="1">
      <c r="A6" s="530"/>
      <c r="B6" s="535"/>
      <c r="C6" s="535"/>
      <c r="D6" s="535"/>
      <c r="E6" s="535"/>
      <c r="F6" s="535"/>
      <c r="G6" s="535"/>
      <c r="H6" s="535"/>
      <c r="I6" s="535"/>
    </row>
    <row r="7" spans="1:17" ht="14.25" customHeight="1">
      <c r="A7" s="55" t="s">
        <v>115</v>
      </c>
      <c r="B7" s="56">
        <v>53786</v>
      </c>
      <c r="C7" s="57">
        <v>7968234</v>
      </c>
      <c r="D7" s="57">
        <v>649</v>
      </c>
      <c r="E7" s="58">
        <v>385792</v>
      </c>
      <c r="F7" s="57">
        <v>421</v>
      </c>
      <c r="G7" s="57">
        <v>122700</v>
      </c>
      <c r="H7" s="57">
        <v>51066</v>
      </c>
      <c r="I7" s="57">
        <v>7031563</v>
      </c>
    </row>
    <row r="8" spans="1:17" ht="14.25" customHeight="1">
      <c r="A8" s="59" t="s">
        <v>116</v>
      </c>
      <c r="B8" s="60">
        <v>53741</v>
      </c>
      <c r="C8" s="57">
        <v>7959414</v>
      </c>
      <c r="D8" s="57">
        <v>589</v>
      </c>
      <c r="E8" s="57">
        <v>346872</v>
      </c>
      <c r="F8" s="57">
        <v>408</v>
      </c>
      <c r="G8" s="57">
        <v>117766</v>
      </c>
      <c r="H8" s="57">
        <v>51100</v>
      </c>
      <c r="I8" s="57">
        <v>7089990</v>
      </c>
    </row>
    <row r="9" spans="1:17" ht="14.25" customHeight="1">
      <c r="A9" s="59" t="s">
        <v>117</v>
      </c>
      <c r="B9" s="60">
        <v>53745</v>
      </c>
      <c r="C9" s="57">
        <v>7959547</v>
      </c>
      <c r="D9" s="57">
        <v>575</v>
      </c>
      <c r="E9" s="57">
        <v>342113</v>
      </c>
      <c r="F9" s="57">
        <v>391</v>
      </c>
      <c r="G9" s="57">
        <v>112590</v>
      </c>
      <c r="H9" s="57">
        <v>51120</v>
      </c>
      <c r="I9" s="57">
        <v>7097652</v>
      </c>
    </row>
    <row r="10" spans="1:17" ht="14.25" customHeight="1">
      <c r="A10" s="59" t="s">
        <v>118</v>
      </c>
      <c r="B10" s="60">
        <v>53802</v>
      </c>
      <c r="C10" s="61">
        <v>7961291</v>
      </c>
      <c r="D10" s="62">
        <v>567</v>
      </c>
      <c r="E10" s="61">
        <v>336969</v>
      </c>
      <c r="F10" s="61">
        <v>391</v>
      </c>
      <c r="G10" s="61">
        <v>113403</v>
      </c>
      <c r="H10" s="61">
        <v>51136</v>
      </c>
      <c r="I10" s="61">
        <v>7087981</v>
      </c>
    </row>
    <row r="11" spans="1:17" s="66" customFormat="1" ht="14.25" customHeight="1" thickBot="1">
      <c r="A11" s="63" t="s">
        <v>119</v>
      </c>
      <c r="B11" s="64">
        <f>+D11+F11+H11+B20+D20+F20</f>
        <v>53829</v>
      </c>
      <c r="C11" s="65">
        <f>+E11+G11+I11+C20+E20+G20</f>
        <v>7965221</v>
      </c>
      <c r="D11" s="65">
        <v>557</v>
      </c>
      <c r="E11" s="65">
        <v>326065</v>
      </c>
      <c r="F11" s="65">
        <v>387</v>
      </c>
      <c r="G11" s="65">
        <v>110923</v>
      </c>
      <c r="H11" s="65">
        <v>51181</v>
      </c>
      <c r="I11" s="65">
        <v>7103857</v>
      </c>
    </row>
    <row r="12" spans="1:17" ht="12" customHeight="1" thickBot="1"/>
    <row r="13" spans="1:17">
      <c r="A13" s="528" t="s">
        <v>107</v>
      </c>
      <c r="B13" s="531" t="s">
        <v>120</v>
      </c>
      <c r="C13" s="532"/>
      <c r="D13" s="531" t="s">
        <v>121</v>
      </c>
      <c r="E13" s="532"/>
      <c r="F13" s="531" t="s">
        <v>122</v>
      </c>
      <c r="G13" s="533"/>
      <c r="H13" s="533"/>
      <c r="I13" s="533"/>
    </row>
    <row r="14" spans="1:17">
      <c r="A14" s="529"/>
      <c r="B14" s="534" t="s">
        <v>114</v>
      </c>
      <c r="C14" s="538" t="s">
        <v>113</v>
      </c>
      <c r="D14" s="534" t="s">
        <v>114</v>
      </c>
      <c r="E14" s="538" t="s">
        <v>113</v>
      </c>
      <c r="F14" s="534" t="s">
        <v>114</v>
      </c>
      <c r="G14" s="538" t="s">
        <v>113</v>
      </c>
      <c r="H14" s="536" t="s">
        <v>123</v>
      </c>
      <c r="I14" s="537"/>
    </row>
    <row r="15" spans="1:17">
      <c r="A15" s="530"/>
      <c r="B15" s="535"/>
      <c r="C15" s="535"/>
      <c r="D15" s="535"/>
      <c r="E15" s="535"/>
      <c r="F15" s="535"/>
      <c r="G15" s="535"/>
      <c r="H15" s="67" t="s">
        <v>114</v>
      </c>
      <c r="I15" s="68" t="s">
        <v>124</v>
      </c>
    </row>
    <row r="16" spans="1:17" ht="14.25" customHeight="1">
      <c r="A16" s="55" t="str">
        <f>A7</f>
        <v>平成30年</v>
      </c>
      <c r="B16" s="57">
        <v>6</v>
      </c>
      <c r="C16" s="57">
        <v>4316</v>
      </c>
      <c r="D16" s="57" t="s">
        <v>94</v>
      </c>
      <c r="E16" s="57" t="s">
        <v>94</v>
      </c>
      <c r="F16" s="57">
        <v>1644</v>
      </c>
      <c r="G16" s="57">
        <v>423863</v>
      </c>
      <c r="H16" s="57">
        <v>109</v>
      </c>
      <c r="I16" s="57">
        <v>58054</v>
      </c>
    </row>
    <row r="17" spans="1:9" ht="14.25" customHeight="1">
      <c r="A17" s="59" t="str">
        <f t="shared" ref="A17:A18" si="0">A8</f>
        <v>平成31年</v>
      </c>
      <c r="B17" s="57">
        <v>6</v>
      </c>
      <c r="C17" s="57">
        <v>4316</v>
      </c>
      <c r="D17" s="57" t="s">
        <v>94</v>
      </c>
      <c r="E17" s="57" t="s">
        <v>94</v>
      </c>
      <c r="F17" s="57">
        <v>1638</v>
      </c>
      <c r="G17" s="57">
        <v>400470</v>
      </c>
      <c r="H17" s="57">
        <v>110</v>
      </c>
      <c r="I17" s="57">
        <v>58261</v>
      </c>
    </row>
    <row r="18" spans="1:9" ht="14.25" customHeight="1">
      <c r="A18" s="69" t="str">
        <f t="shared" si="0"/>
        <v>令和２年</v>
      </c>
      <c r="B18" s="70">
        <v>6</v>
      </c>
      <c r="C18" s="57">
        <v>4316</v>
      </c>
      <c r="D18" s="57" t="s">
        <v>94</v>
      </c>
      <c r="E18" s="57" t="s">
        <v>94</v>
      </c>
      <c r="F18" s="57">
        <v>1653</v>
      </c>
      <c r="G18" s="57">
        <v>402876</v>
      </c>
      <c r="H18" s="57">
        <v>110</v>
      </c>
      <c r="I18" s="57">
        <v>58780</v>
      </c>
    </row>
    <row r="19" spans="1:9" ht="14.25" customHeight="1">
      <c r="A19" s="69" t="str">
        <f>A10</f>
        <v>令和３年</v>
      </c>
      <c r="B19" s="60">
        <v>6</v>
      </c>
      <c r="C19" s="61">
        <v>4316</v>
      </c>
      <c r="D19" s="71">
        <v>0</v>
      </c>
      <c r="E19" s="71">
        <v>0</v>
      </c>
      <c r="F19" s="61">
        <v>1702</v>
      </c>
      <c r="G19" s="61">
        <v>418622</v>
      </c>
      <c r="H19" s="62">
        <v>110</v>
      </c>
      <c r="I19" s="61">
        <v>58780</v>
      </c>
    </row>
    <row r="20" spans="1:9" ht="14.25" customHeight="1" thickBot="1">
      <c r="A20" s="63" t="str">
        <f>A11</f>
        <v>令和４年</v>
      </c>
      <c r="B20" s="64">
        <v>6</v>
      </c>
      <c r="C20" s="65">
        <v>4316</v>
      </c>
      <c r="D20" s="72">
        <v>0</v>
      </c>
      <c r="E20" s="72">
        <v>0</v>
      </c>
      <c r="F20" s="65">
        <v>1698</v>
      </c>
      <c r="G20" s="65">
        <v>420060</v>
      </c>
      <c r="H20" s="65">
        <v>110</v>
      </c>
      <c r="I20" s="65">
        <v>58780</v>
      </c>
    </row>
    <row r="21" spans="1:9" ht="14.25" customHeight="1">
      <c r="A21" s="73" t="s">
        <v>125</v>
      </c>
      <c r="B21" s="52" t="s">
        <v>126</v>
      </c>
    </row>
  </sheetData>
  <mergeCells count="26">
    <mergeCell ref="A1:I1"/>
    <mergeCell ref="A2:I2"/>
    <mergeCell ref="A4:A6"/>
    <mergeCell ref="B4:C4"/>
    <mergeCell ref="D4:E4"/>
    <mergeCell ref="F4:G4"/>
    <mergeCell ref="H4:I4"/>
    <mergeCell ref="B5:B6"/>
    <mergeCell ref="C5:C6"/>
    <mergeCell ref="D5:D6"/>
    <mergeCell ref="E5:E6"/>
    <mergeCell ref="F5:F6"/>
    <mergeCell ref="G5:G6"/>
    <mergeCell ref="H5:H6"/>
    <mergeCell ref="I5:I6"/>
    <mergeCell ref="A13:A15"/>
    <mergeCell ref="B13:C13"/>
    <mergeCell ref="D13:E13"/>
    <mergeCell ref="F13:I13"/>
    <mergeCell ref="B14:B15"/>
    <mergeCell ref="H14:I14"/>
    <mergeCell ref="C14:C15"/>
    <mergeCell ref="D14:D15"/>
    <mergeCell ref="E14:E15"/>
    <mergeCell ref="F14:F15"/>
    <mergeCell ref="G14:G15"/>
  </mergeCells>
  <phoneticPr fontId="1"/>
  <pageMargins left="0.59055118110236227" right="0.59055118110236227" top="0.98425196850393704" bottom="0.59055118110236227" header="0.51181102362204722" footer="0.51181102362204722"/>
  <pageSetup paperSize="9" orientation="portrait" useFirstPageNumber="1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view="pageBreakPreview" zoomScaleNormal="100" zoomScaleSheetLayoutView="100" workbookViewId="0">
      <selection activeCell="I44" sqref="I44"/>
    </sheetView>
  </sheetViews>
  <sheetFormatPr defaultRowHeight="12"/>
  <cols>
    <col min="1" max="1" width="7.25" style="12" customWidth="1"/>
    <col min="2" max="5" width="5.625" style="12" customWidth="1"/>
    <col min="6" max="6" width="6" style="12" customWidth="1"/>
    <col min="7" max="7" width="4.75" style="12" customWidth="1"/>
    <col min="8" max="8" width="5" style="12" customWidth="1"/>
    <col min="9" max="9" width="4.625" style="12" customWidth="1"/>
    <col min="10" max="16" width="5" style="12" customWidth="1"/>
    <col min="17" max="18" width="4.5" style="12" customWidth="1"/>
    <col min="19" max="19" width="4.75" style="12" customWidth="1"/>
    <col min="20" max="37" width="5.125" style="12" customWidth="1"/>
    <col min="38" max="16384" width="9" style="12"/>
  </cols>
  <sheetData>
    <row r="1" spans="1:37" s="74" customFormat="1" ht="22.5" customHeight="1">
      <c r="A1" s="504" t="s">
        <v>127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23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74" customFormat="1" ht="12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2.75" customHeight="1">
      <c r="C3" s="12" t="s">
        <v>128</v>
      </c>
      <c r="S3" s="23"/>
    </row>
    <row r="4" spans="1:37" ht="12.75" customHeight="1">
      <c r="B4" s="12" t="s">
        <v>129</v>
      </c>
      <c r="M4" s="76"/>
      <c r="N4" s="76"/>
      <c r="O4" s="76"/>
      <c r="P4" s="76"/>
      <c r="Q4" s="76"/>
      <c r="R4" s="76"/>
      <c r="S4" s="76"/>
    </row>
    <row r="5" spans="1:37" ht="12.75" customHeight="1">
      <c r="B5" s="12" t="s">
        <v>130</v>
      </c>
      <c r="M5" s="76"/>
      <c r="N5" s="76"/>
      <c r="O5" s="76"/>
      <c r="P5" s="76"/>
      <c r="Q5" s="76"/>
      <c r="R5" s="76"/>
      <c r="S5" s="76"/>
    </row>
    <row r="6" spans="1:37" ht="12.75" customHeight="1">
      <c r="B6" s="12" t="s">
        <v>131</v>
      </c>
      <c r="D6" s="23"/>
      <c r="E6" s="23"/>
      <c r="F6" s="23"/>
      <c r="G6" s="23"/>
      <c r="H6" s="23"/>
      <c r="I6" s="23"/>
      <c r="J6" s="23"/>
      <c r="K6" s="23"/>
      <c r="L6" s="23"/>
      <c r="M6" s="76"/>
      <c r="N6" s="76"/>
      <c r="O6" s="76"/>
      <c r="P6" s="76"/>
      <c r="Q6" s="76"/>
      <c r="R6" s="76"/>
      <c r="S6" s="76"/>
    </row>
    <row r="7" spans="1:37" ht="7.5" customHeight="1" thickBot="1">
      <c r="A7" s="28"/>
    </row>
    <row r="8" spans="1:37" s="78" customFormat="1" ht="17.25" customHeight="1">
      <c r="A8" s="541" t="s">
        <v>132</v>
      </c>
      <c r="B8" s="580" t="s">
        <v>133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7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78" customFormat="1" ht="17.25" customHeight="1">
      <c r="A9" s="579"/>
      <c r="B9" s="582" t="s">
        <v>134</v>
      </c>
      <c r="C9" s="583"/>
      <c r="D9" s="582" t="s">
        <v>135</v>
      </c>
      <c r="E9" s="584"/>
      <c r="F9" s="584"/>
      <c r="G9" s="583"/>
      <c r="H9" s="582" t="s">
        <v>136</v>
      </c>
      <c r="I9" s="584"/>
      <c r="J9" s="583"/>
      <c r="K9" s="575" t="s">
        <v>137</v>
      </c>
      <c r="L9" s="582" t="s">
        <v>138</v>
      </c>
      <c r="M9" s="584"/>
      <c r="N9" s="584"/>
      <c r="O9" s="584"/>
      <c r="P9" s="583"/>
      <c r="Q9" s="570" t="s">
        <v>139</v>
      </c>
      <c r="R9" s="586"/>
      <c r="S9" s="7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78" customFormat="1" ht="17.25" customHeight="1">
      <c r="A10" s="579"/>
      <c r="B10" s="590" t="s">
        <v>140</v>
      </c>
      <c r="C10" s="591"/>
      <c r="D10" s="570" t="s">
        <v>141</v>
      </c>
      <c r="E10" s="571"/>
      <c r="F10" s="570" t="s">
        <v>142</v>
      </c>
      <c r="G10" s="571"/>
      <c r="H10" s="573" t="s">
        <v>143</v>
      </c>
      <c r="I10" s="575" t="s">
        <v>144</v>
      </c>
      <c r="J10" s="575" t="s">
        <v>145</v>
      </c>
      <c r="K10" s="585"/>
      <c r="L10" s="577" t="s">
        <v>146</v>
      </c>
      <c r="M10" s="582" t="s">
        <v>147</v>
      </c>
      <c r="N10" s="584"/>
      <c r="O10" s="584"/>
      <c r="P10" s="583"/>
      <c r="Q10" s="587"/>
      <c r="R10" s="588"/>
      <c r="S10" s="79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78" customFormat="1" ht="17.25" customHeight="1">
      <c r="A11" s="542"/>
      <c r="B11" s="592"/>
      <c r="C11" s="593"/>
      <c r="D11" s="572"/>
      <c r="E11" s="542"/>
      <c r="F11" s="572"/>
      <c r="G11" s="542"/>
      <c r="H11" s="574"/>
      <c r="I11" s="576"/>
      <c r="J11" s="576"/>
      <c r="K11" s="576"/>
      <c r="L11" s="578"/>
      <c r="M11" s="582" t="s">
        <v>148</v>
      </c>
      <c r="N11" s="583"/>
      <c r="O11" s="582" t="s">
        <v>149</v>
      </c>
      <c r="P11" s="583"/>
      <c r="Q11" s="572"/>
      <c r="R11" s="589"/>
      <c r="S11" s="7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78" customFormat="1" ht="17.25" customHeight="1">
      <c r="A12" s="80"/>
      <c r="B12" s="81"/>
      <c r="C12" s="82" t="s">
        <v>150</v>
      </c>
      <c r="D12" s="82"/>
      <c r="E12" s="82" t="s">
        <v>151</v>
      </c>
      <c r="F12" s="82"/>
      <c r="G12" s="82" t="s">
        <v>151</v>
      </c>
      <c r="H12" s="83" t="s">
        <v>152</v>
      </c>
      <c r="I12" s="83" t="s">
        <v>152</v>
      </c>
      <c r="J12" s="83" t="s">
        <v>152</v>
      </c>
      <c r="K12" s="83" t="s">
        <v>153</v>
      </c>
      <c r="L12" s="82" t="s">
        <v>154</v>
      </c>
      <c r="M12" s="82"/>
      <c r="N12" s="82" t="s">
        <v>154</v>
      </c>
      <c r="O12" s="82"/>
      <c r="P12" s="82"/>
      <c r="Q12" s="82"/>
      <c r="R12" s="82" t="s">
        <v>155</v>
      </c>
      <c r="S12" s="8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78" customFormat="1" ht="17.25" customHeight="1">
      <c r="A13" s="85" t="s">
        <v>115</v>
      </c>
      <c r="B13" s="565">
        <v>1015.4666666666667</v>
      </c>
      <c r="C13" s="566"/>
      <c r="D13" s="567">
        <v>1651.5</v>
      </c>
      <c r="E13" s="567"/>
      <c r="F13" s="568">
        <v>124.5</v>
      </c>
      <c r="G13" s="568"/>
      <c r="H13" s="86">
        <v>17.433333333333334</v>
      </c>
      <c r="I13" s="87">
        <v>34.6</v>
      </c>
      <c r="J13" s="87">
        <v>1.8</v>
      </c>
      <c r="K13" s="87">
        <v>65.416666666666671</v>
      </c>
      <c r="L13" s="87">
        <v>2.4333333333333331</v>
      </c>
      <c r="M13" s="569">
        <v>27.3</v>
      </c>
      <c r="N13" s="569"/>
      <c r="O13" s="556" t="s">
        <v>156</v>
      </c>
      <c r="P13" s="556"/>
      <c r="Q13" s="567">
        <v>2265.6000000000004</v>
      </c>
      <c r="R13" s="567"/>
      <c r="S13" s="8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78" customFormat="1" ht="17.25" customHeight="1">
      <c r="A14" s="85" t="s">
        <v>157</v>
      </c>
      <c r="B14" s="565">
        <v>1015.1333333333332</v>
      </c>
      <c r="C14" s="566"/>
      <c r="D14" s="567">
        <v>1219</v>
      </c>
      <c r="E14" s="567"/>
      <c r="F14" s="568">
        <v>101.5</v>
      </c>
      <c r="G14" s="568"/>
      <c r="H14" s="86">
        <v>17.566666666666666</v>
      </c>
      <c r="I14" s="87">
        <v>33.700000000000003</v>
      </c>
      <c r="J14" s="87">
        <v>3.2</v>
      </c>
      <c r="K14" s="87">
        <v>65.5</v>
      </c>
      <c r="L14" s="87">
        <v>2.3583333333333334</v>
      </c>
      <c r="M14" s="569">
        <v>18.2</v>
      </c>
      <c r="N14" s="569"/>
      <c r="O14" s="556" t="s">
        <v>156</v>
      </c>
      <c r="P14" s="556"/>
      <c r="Q14" s="567">
        <v>2101.1999999999998</v>
      </c>
      <c r="R14" s="567"/>
      <c r="S14" s="88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78" customFormat="1" ht="17.25" customHeight="1">
      <c r="A15" s="85" t="s">
        <v>117</v>
      </c>
      <c r="B15" s="565">
        <v>1015.2750000000001</v>
      </c>
      <c r="C15" s="566"/>
      <c r="D15" s="567">
        <v>1521.5</v>
      </c>
      <c r="E15" s="567"/>
      <c r="F15" s="568">
        <v>64</v>
      </c>
      <c r="G15" s="568"/>
      <c r="H15" s="86">
        <v>17.666666666666664</v>
      </c>
      <c r="I15" s="87">
        <v>35.700000000000003</v>
      </c>
      <c r="J15" s="87">
        <v>4.7</v>
      </c>
      <c r="K15" s="87">
        <v>65.166666666666671</v>
      </c>
      <c r="L15" s="87">
        <v>2.3666666666666663</v>
      </c>
      <c r="M15" s="569">
        <v>10.199999999999999</v>
      </c>
      <c r="N15" s="569"/>
      <c r="O15" s="556" t="s">
        <v>156</v>
      </c>
      <c r="P15" s="556"/>
      <c r="Q15" s="567">
        <v>2149.6</v>
      </c>
      <c r="R15" s="567"/>
      <c r="S15" s="88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78" customFormat="1" ht="17.25" customHeight="1">
      <c r="A16" s="85" t="s">
        <v>118</v>
      </c>
      <c r="B16" s="565">
        <v>1015.6083333333335</v>
      </c>
      <c r="C16" s="566"/>
      <c r="D16" s="567">
        <v>2014.5</v>
      </c>
      <c r="E16" s="567"/>
      <c r="F16" s="568">
        <v>105</v>
      </c>
      <c r="G16" s="568"/>
      <c r="H16" s="86">
        <v>17.541666666666668</v>
      </c>
      <c r="I16" s="87">
        <v>32.5</v>
      </c>
      <c r="J16" s="87">
        <v>3</v>
      </c>
      <c r="K16" s="87">
        <v>65.5</v>
      </c>
      <c r="L16" s="87">
        <v>2.3499999999999996</v>
      </c>
      <c r="M16" s="569">
        <v>10.8</v>
      </c>
      <c r="N16" s="569"/>
      <c r="O16" s="556" t="s">
        <v>156</v>
      </c>
      <c r="P16" s="556"/>
      <c r="Q16" s="567">
        <v>2179.8000000000002</v>
      </c>
      <c r="R16" s="567"/>
      <c r="S16" s="88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92" customFormat="1" ht="17.25" customHeight="1">
      <c r="A17" s="89" t="s">
        <v>119</v>
      </c>
      <c r="B17" s="559">
        <f>AVERAGE(B19:C30)</f>
        <v>1015.3083333333333</v>
      </c>
      <c r="C17" s="560"/>
      <c r="D17" s="561">
        <f>SUM(D19:E30)</f>
        <v>1058</v>
      </c>
      <c r="E17" s="561"/>
      <c r="F17" s="562">
        <f>MAX(F19:G30)</f>
        <v>55.5</v>
      </c>
      <c r="G17" s="562"/>
      <c r="H17" s="90">
        <f t="shared" ref="H17:L17" si="0">AVERAGE(H19:H30)</f>
        <v>17.491666666666664</v>
      </c>
      <c r="I17" s="90">
        <f>MAX(I19:I30)</f>
        <v>33.799999999999997</v>
      </c>
      <c r="J17" s="90">
        <f>MIN(J19:J30)</f>
        <v>2.1</v>
      </c>
      <c r="K17" s="90">
        <f t="shared" si="0"/>
        <v>64.833333333333329</v>
      </c>
      <c r="L17" s="90">
        <f t="shared" si="0"/>
        <v>2.3666666666666667</v>
      </c>
      <c r="M17" s="563">
        <f>MAX(M19:N30)</f>
        <v>11</v>
      </c>
      <c r="N17" s="563"/>
      <c r="O17" s="564" t="s">
        <v>158</v>
      </c>
      <c r="P17" s="564"/>
      <c r="Q17" s="561">
        <f>SUM(Q19:R30)</f>
        <v>2319.3799999999997</v>
      </c>
      <c r="R17" s="561"/>
      <c r="S17" s="9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92" customFormat="1" ht="9" customHeight="1">
      <c r="A18" s="93"/>
      <c r="B18" s="94"/>
      <c r="C18" s="94"/>
      <c r="D18" s="95"/>
      <c r="E18" s="96"/>
      <c r="F18" s="96"/>
      <c r="G18" s="97"/>
      <c r="H18" s="90"/>
      <c r="I18" s="90"/>
      <c r="J18" s="90"/>
      <c r="K18" s="98"/>
      <c r="L18" s="90"/>
      <c r="M18" s="99"/>
      <c r="N18" s="99"/>
      <c r="O18" s="97"/>
      <c r="P18" s="95"/>
      <c r="Q18" s="97"/>
      <c r="R18" s="100"/>
      <c r="S18" s="9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78" customFormat="1" ht="17.25" customHeight="1">
      <c r="A19" s="101" t="s">
        <v>159</v>
      </c>
      <c r="B19" s="551">
        <v>1020.1</v>
      </c>
      <c r="C19" s="552"/>
      <c r="D19" s="553">
        <v>20</v>
      </c>
      <c r="E19" s="553"/>
      <c r="F19" s="554">
        <v>12.5</v>
      </c>
      <c r="G19" s="554"/>
      <c r="H19" s="86">
        <v>5.6</v>
      </c>
      <c r="I19" s="86">
        <v>9.1</v>
      </c>
      <c r="J19" s="87">
        <v>2.5</v>
      </c>
      <c r="K19" s="102">
        <v>61</v>
      </c>
      <c r="L19" s="87">
        <v>2.1</v>
      </c>
      <c r="M19" s="555">
        <v>8.1</v>
      </c>
      <c r="N19" s="555"/>
      <c r="O19" s="556" t="s">
        <v>160</v>
      </c>
      <c r="P19" s="556"/>
      <c r="Q19" s="557">
        <v>162.19999999999999</v>
      </c>
      <c r="R19" s="557"/>
      <c r="S19" s="8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78" customFormat="1" ht="17.25" customHeight="1">
      <c r="A20" s="85">
        <v>2</v>
      </c>
      <c r="B20" s="551">
        <v>1020.9</v>
      </c>
      <c r="C20" s="552"/>
      <c r="D20" s="553">
        <v>16.5</v>
      </c>
      <c r="E20" s="553"/>
      <c r="F20" s="554">
        <v>8</v>
      </c>
      <c r="G20" s="554"/>
      <c r="H20" s="86">
        <v>5.5</v>
      </c>
      <c r="I20" s="86">
        <v>9.6999999999999993</v>
      </c>
      <c r="J20" s="87">
        <v>2.1</v>
      </c>
      <c r="K20" s="102">
        <v>57</v>
      </c>
      <c r="L20" s="87">
        <v>2.4</v>
      </c>
      <c r="M20" s="555">
        <v>7.2</v>
      </c>
      <c r="N20" s="555"/>
      <c r="O20" s="556" t="s">
        <v>161</v>
      </c>
      <c r="P20" s="556"/>
      <c r="Q20" s="557">
        <v>171.3</v>
      </c>
      <c r="R20" s="557"/>
      <c r="S20" s="88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78" customFormat="1" ht="17.25" customHeight="1">
      <c r="A21" s="85">
        <v>3</v>
      </c>
      <c r="B21" s="551">
        <v>1017</v>
      </c>
      <c r="C21" s="552"/>
      <c r="D21" s="553">
        <v>104.5</v>
      </c>
      <c r="E21" s="553"/>
      <c r="F21" s="554">
        <v>32</v>
      </c>
      <c r="G21" s="554"/>
      <c r="H21" s="86">
        <v>11.4</v>
      </c>
      <c r="I21" s="86">
        <v>15.9</v>
      </c>
      <c r="J21" s="87">
        <v>7.3</v>
      </c>
      <c r="K21" s="102">
        <v>62</v>
      </c>
      <c r="L21" s="87">
        <v>2.2999999999999998</v>
      </c>
      <c r="M21" s="555">
        <v>8.6999999999999993</v>
      </c>
      <c r="N21" s="555"/>
      <c r="O21" s="556" t="s">
        <v>162</v>
      </c>
      <c r="P21" s="556"/>
      <c r="Q21" s="557">
        <v>192.1</v>
      </c>
      <c r="R21" s="557"/>
      <c r="S21" s="88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78" customFormat="1" ht="17.25" customHeight="1">
      <c r="A22" s="85">
        <v>4</v>
      </c>
      <c r="B22" s="551">
        <v>1016.6</v>
      </c>
      <c r="C22" s="552"/>
      <c r="D22" s="553">
        <v>116</v>
      </c>
      <c r="E22" s="553"/>
      <c r="F22" s="554">
        <v>34.5</v>
      </c>
      <c r="G22" s="554"/>
      <c r="H22" s="86">
        <v>16.8</v>
      </c>
      <c r="I22" s="86">
        <v>22.1</v>
      </c>
      <c r="J22" s="87">
        <v>12.6</v>
      </c>
      <c r="K22" s="102">
        <v>63</v>
      </c>
      <c r="L22" s="87">
        <v>2.6</v>
      </c>
      <c r="M22" s="555">
        <v>8.6999999999999993</v>
      </c>
      <c r="N22" s="555"/>
      <c r="O22" s="556" t="s">
        <v>163</v>
      </c>
      <c r="P22" s="556"/>
      <c r="Q22" s="557">
        <v>217.4</v>
      </c>
      <c r="R22" s="557"/>
      <c r="S22" s="88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78" customFormat="1" ht="17.25" customHeight="1">
      <c r="A23" s="85">
        <v>5</v>
      </c>
      <c r="B23" s="551">
        <v>1012.9</v>
      </c>
      <c r="C23" s="552"/>
      <c r="D23" s="553">
        <v>80</v>
      </c>
      <c r="E23" s="553"/>
      <c r="F23" s="554">
        <v>17.5</v>
      </c>
      <c r="G23" s="554"/>
      <c r="H23" s="86">
        <v>20</v>
      </c>
      <c r="I23" s="86">
        <v>24.8</v>
      </c>
      <c r="J23" s="87">
        <v>15.7</v>
      </c>
      <c r="K23" s="102">
        <v>61</v>
      </c>
      <c r="L23" s="87">
        <v>2.2000000000000002</v>
      </c>
      <c r="M23" s="555">
        <v>7.4</v>
      </c>
      <c r="N23" s="555"/>
      <c r="O23" s="556" t="s">
        <v>164</v>
      </c>
      <c r="P23" s="556"/>
      <c r="Q23" s="557">
        <v>214.6</v>
      </c>
      <c r="R23" s="557"/>
      <c r="S23" s="88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78" customFormat="1" ht="17.25" customHeight="1">
      <c r="A24" s="85">
        <v>6</v>
      </c>
      <c r="B24" s="558">
        <v>1009.9</v>
      </c>
      <c r="C24" s="558"/>
      <c r="D24" s="553">
        <v>101</v>
      </c>
      <c r="E24" s="553"/>
      <c r="F24" s="554">
        <v>55.5</v>
      </c>
      <c r="G24" s="554"/>
      <c r="H24" s="86">
        <v>24.4</v>
      </c>
      <c r="I24" s="86">
        <v>28.8</v>
      </c>
      <c r="J24" s="87">
        <v>20.8</v>
      </c>
      <c r="K24" s="102">
        <v>69</v>
      </c>
      <c r="L24" s="87">
        <v>2.5</v>
      </c>
      <c r="M24" s="555">
        <v>9.1999999999999993</v>
      </c>
      <c r="N24" s="555"/>
      <c r="O24" s="556" t="s">
        <v>163</v>
      </c>
      <c r="P24" s="556"/>
      <c r="Q24" s="557">
        <v>213.4</v>
      </c>
      <c r="R24" s="557"/>
      <c r="S24" s="88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78" customFormat="1" ht="17.25" customHeight="1">
      <c r="A25" s="85">
        <v>7</v>
      </c>
      <c r="B25" s="551">
        <v>1007.5</v>
      </c>
      <c r="C25" s="552"/>
      <c r="D25" s="553">
        <v>174</v>
      </c>
      <c r="E25" s="553"/>
      <c r="F25" s="554">
        <v>45.5</v>
      </c>
      <c r="G25" s="554"/>
      <c r="H25" s="86">
        <v>28.4</v>
      </c>
      <c r="I25" s="86">
        <v>32.5</v>
      </c>
      <c r="J25" s="87">
        <v>25.4</v>
      </c>
      <c r="K25" s="102">
        <v>72</v>
      </c>
      <c r="L25" s="87">
        <v>2.2000000000000002</v>
      </c>
      <c r="M25" s="555">
        <v>7.7</v>
      </c>
      <c r="N25" s="555"/>
      <c r="O25" s="556" t="s">
        <v>161</v>
      </c>
      <c r="P25" s="556"/>
      <c r="Q25" s="557">
        <v>188.58</v>
      </c>
      <c r="R25" s="557"/>
      <c r="S25" s="88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78" customFormat="1" ht="17.25" customHeight="1">
      <c r="A26" s="85">
        <v>8</v>
      </c>
      <c r="B26" s="551">
        <v>1008.6</v>
      </c>
      <c r="C26" s="552"/>
      <c r="D26" s="553">
        <v>73.5</v>
      </c>
      <c r="E26" s="553"/>
      <c r="F26" s="554">
        <v>21</v>
      </c>
      <c r="G26" s="554"/>
      <c r="H26" s="86">
        <v>29.5</v>
      </c>
      <c r="I26" s="86">
        <v>33.799999999999997</v>
      </c>
      <c r="J26" s="87">
        <v>26.4</v>
      </c>
      <c r="K26" s="102">
        <v>70</v>
      </c>
      <c r="L26" s="87">
        <v>2.4</v>
      </c>
      <c r="M26" s="555">
        <v>6.4</v>
      </c>
      <c r="N26" s="555"/>
      <c r="O26" s="556" t="s">
        <v>161</v>
      </c>
      <c r="P26" s="556"/>
      <c r="Q26" s="557">
        <v>215.4</v>
      </c>
      <c r="R26" s="557"/>
      <c r="S26" s="88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78" customFormat="1" ht="17.25" customHeight="1">
      <c r="A27" s="85">
        <v>9</v>
      </c>
      <c r="B27" s="551">
        <v>1011.8</v>
      </c>
      <c r="C27" s="552"/>
      <c r="D27" s="553">
        <v>180.5</v>
      </c>
      <c r="E27" s="553"/>
      <c r="F27" s="554">
        <v>39</v>
      </c>
      <c r="G27" s="554"/>
      <c r="H27" s="86">
        <v>26.2</v>
      </c>
      <c r="I27" s="86">
        <v>30.7</v>
      </c>
      <c r="J27" s="87">
        <v>22.7</v>
      </c>
      <c r="K27" s="102">
        <v>70</v>
      </c>
      <c r="L27" s="87">
        <v>3.1</v>
      </c>
      <c r="M27" s="555">
        <v>11</v>
      </c>
      <c r="N27" s="555"/>
      <c r="O27" s="556" t="s">
        <v>158</v>
      </c>
      <c r="P27" s="556"/>
      <c r="Q27" s="557">
        <v>178.2</v>
      </c>
      <c r="R27" s="557"/>
      <c r="S27" s="88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78" customFormat="1" ht="17.25" customHeight="1">
      <c r="A28" s="85">
        <v>10</v>
      </c>
      <c r="B28" s="551">
        <v>1019.3</v>
      </c>
      <c r="C28" s="552"/>
      <c r="D28" s="553">
        <v>92.5</v>
      </c>
      <c r="E28" s="553"/>
      <c r="F28" s="554">
        <v>33</v>
      </c>
      <c r="G28" s="554"/>
      <c r="H28" s="86">
        <v>19</v>
      </c>
      <c r="I28" s="86">
        <v>23.6</v>
      </c>
      <c r="J28" s="87">
        <v>15.2</v>
      </c>
      <c r="K28" s="102">
        <v>65</v>
      </c>
      <c r="L28" s="87">
        <v>2.4</v>
      </c>
      <c r="M28" s="555">
        <v>8</v>
      </c>
      <c r="N28" s="555"/>
      <c r="O28" s="556" t="s">
        <v>164</v>
      </c>
      <c r="P28" s="556"/>
      <c r="Q28" s="557">
        <v>201.6</v>
      </c>
      <c r="R28" s="557"/>
      <c r="S28" s="88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78" customFormat="1" ht="17.25" customHeight="1">
      <c r="A29" s="85">
        <v>11</v>
      </c>
      <c r="B29" s="551">
        <v>1019.4</v>
      </c>
      <c r="C29" s="552"/>
      <c r="D29" s="553">
        <v>81.5</v>
      </c>
      <c r="E29" s="553"/>
      <c r="F29" s="554">
        <v>23.5</v>
      </c>
      <c r="G29" s="554"/>
      <c r="H29" s="86">
        <v>15.2</v>
      </c>
      <c r="I29" s="86">
        <v>19.600000000000001</v>
      </c>
      <c r="J29" s="87">
        <v>11.4</v>
      </c>
      <c r="K29" s="102">
        <v>69</v>
      </c>
      <c r="L29" s="87">
        <v>1.9</v>
      </c>
      <c r="M29" s="555">
        <v>7.4</v>
      </c>
      <c r="N29" s="555"/>
      <c r="O29" s="556" t="s">
        <v>165</v>
      </c>
      <c r="P29" s="556"/>
      <c r="Q29" s="557">
        <v>184.9</v>
      </c>
      <c r="R29" s="557"/>
      <c r="S29" s="8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78" customFormat="1" ht="17.25" customHeight="1" thickBot="1">
      <c r="A30" s="103">
        <v>12</v>
      </c>
      <c r="B30" s="545">
        <v>1019.7</v>
      </c>
      <c r="C30" s="546"/>
      <c r="D30" s="547">
        <v>18</v>
      </c>
      <c r="E30" s="547"/>
      <c r="F30" s="548">
        <v>6.5</v>
      </c>
      <c r="G30" s="548"/>
      <c r="H30" s="104">
        <v>7.9</v>
      </c>
      <c r="I30" s="104">
        <v>11.6</v>
      </c>
      <c r="J30" s="104">
        <v>4.5999999999999996</v>
      </c>
      <c r="K30" s="105">
        <v>59</v>
      </c>
      <c r="L30" s="104">
        <v>2.2999999999999998</v>
      </c>
      <c r="M30" s="549">
        <v>7.5</v>
      </c>
      <c r="N30" s="549"/>
      <c r="O30" s="550" t="s">
        <v>161</v>
      </c>
      <c r="P30" s="550"/>
      <c r="Q30" s="547">
        <v>179.7</v>
      </c>
      <c r="R30" s="547"/>
      <c r="S30" s="88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7.25" customHeight="1">
      <c r="A31" s="106"/>
      <c r="B31" s="107"/>
      <c r="C31" s="108"/>
      <c r="D31" s="108"/>
      <c r="E31" s="108"/>
      <c r="F31" s="108"/>
      <c r="G31" s="108"/>
      <c r="H31" s="108"/>
      <c r="I31" s="108"/>
      <c r="J31" s="109"/>
      <c r="K31" s="110"/>
      <c r="L31" s="108"/>
      <c r="M31" s="17"/>
      <c r="N31" s="111"/>
      <c r="O31" s="108"/>
      <c r="P31" s="112"/>
      <c r="Q31" s="18"/>
      <c r="R31" s="18"/>
      <c r="S31" s="18"/>
      <c r="U31" s="28"/>
    </row>
    <row r="32" spans="1:37" ht="17.25" customHeight="1">
      <c r="A32" s="106"/>
      <c r="B32" s="107"/>
      <c r="C32" s="108"/>
      <c r="D32" s="108"/>
      <c r="E32" s="108"/>
      <c r="F32" s="109"/>
      <c r="G32" s="110"/>
      <c r="H32" s="108"/>
      <c r="I32" s="17"/>
      <c r="J32" s="111"/>
      <c r="K32" s="108"/>
      <c r="L32" s="112"/>
      <c r="M32" s="113"/>
      <c r="N32" s="18"/>
      <c r="O32" s="18"/>
      <c r="P32" s="18"/>
      <c r="Q32" s="18"/>
      <c r="R32" s="18"/>
      <c r="S32" s="18"/>
    </row>
    <row r="33" spans="1:37" ht="12.75" customHeight="1">
      <c r="C33" s="12" t="s">
        <v>166</v>
      </c>
    </row>
    <row r="34" spans="1:37" ht="7.5" customHeight="1"/>
    <row r="35" spans="1:37" ht="13.5" customHeight="1">
      <c r="B35" s="28" t="s">
        <v>167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37" s="28" customFormat="1" ht="7.5" customHeight="1" thickBot="1"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78" customFormat="1" ht="17.25" customHeight="1">
      <c r="A37" s="541" t="s">
        <v>168</v>
      </c>
      <c r="B37" s="114" t="s">
        <v>169</v>
      </c>
      <c r="C37" s="114" t="s">
        <v>157</v>
      </c>
      <c r="D37" s="114" t="s">
        <v>117</v>
      </c>
      <c r="E37" s="114" t="s">
        <v>118</v>
      </c>
      <c r="F37" s="543" t="s">
        <v>170</v>
      </c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78" customFormat="1" ht="17.25" customHeight="1">
      <c r="A38" s="542"/>
      <c r="B38" s="115" t="s">
        <v>171</v>
      </c>
      <c r="C38" s="115" t="s">
        <v>171</v>
      </c>
      <c r="D38" s="115" t="s">
        <v>171</v>
      </c>
      <c r="E38" s="115" t="s">
        <v>171</v>
      </c>
      <c r="F38" s="116" t="s">
        <v>171</v>
      </c>
      <c r="G38" s="117" t="s">
        <v>172</v>
      </c>
      <c r="H38" s="117" t="s">
        <v>173</v>
      </c>
      <c r="I38" s="117" t="s">
        <v>174</v>
      </c>
      <c r="J38" s="117" t="s">
        <v>175</v>
      </c>
      <c r="K38" s="117" t="s">
        <v>176</v>
      </c>
      <c r="L38" s="117" t="s">
        <v>177</v>
      </c>
      <c r="M38" s="117" t="s">
        <v>178</v>
      </c>
      <c r="N38" s="117" t="s">
        <v>179</v>
      </c>
      <c r="O38" s="117" t="s">
        <v>180</v>
      </c>
      <c r="P38" s="117" t="s">
        <v>181</v>
      </c>
      <c r="Q38" s="117" t="s">
        <v>182</v>
      </c>
      <c r="R38" s="118" t="s">
        <v>183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78" customFormat="1" ht="17.25" customHeight="1">
      <c r="A39" s="119" t="s">
        <v>135</v>
      </c>
      <c r="B39" s="120" t="s">
        <v>151</v>
      </c>
      <c r="C39" s="120" t="s">
        <v>151</v>
      </c>
      <c r="D39" s="120" t="s">
        <v>151</v>
      </c>
      <c r="E39" s="120" t="s">
        <v>151</v>
      </c>
      <c r="F39" s="121" t="s">
        <v>151</v>
      </c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78" customFormat="1" ht="17.25" customHeight="1">
      <c r="A40" s="123" t="s">
        <v>184</v>
      </c>
      <c r="B40" s="124">
        <v>1649</v>
      </c>
      <c r="C40" s="124">
        <v>1346</v>
      </c>
      <c r="D40" s="124">
        <v>1566</v>
      </c>
      <c r="E40" s="124">
        <v>1979</v>
      </c>
      <c r="F40" s="125">
        <f>SUM(G40:R40)</f>
        <v>1327.5</v>
      </c>
      <c r="G40" s="126">
        <v>25.5</v>
      </c>
      <c r="H40" s="126">
        <v>15</v>
      </c>
      <c r="I40" s="126">
        <v>93</v>
      </c>
      <c r="J40" s="126">
        <v>123.5</v>
      </c>
      <c r="K40" s="126">
        <v>76</v>
      </c>
      <c r="L40" s="126">
        <v>129</v>
      </c>
      <c r="M40" s="126">
        <v>236</v>
      </c>
      <c r="N40" s="126">
        <v>207</v>
      </c>
      <c r="O40" s="126">
        <v>178</v>
      </c>
      <c r="P40" s="126">
        <v>94.5</v>
      </c>
      <c r="Q40" s="126">
        <v>127.5</v>
      </c>
      <c r="R40" s="126">
        <v>22.5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78" customFormat="1" ht="17.25" customHeight="1">
      <c r="A41" s="123" t="s">
        <v>185</v>
      </c>
      <c r="B41" s="124">
        <v>1683.5</v>
      </c>
      <c r="C41" s="124">
        <v>1148</v>
      </c>
      <c r="D41" s="124">
        <v>1401.5</v>
      </c>
      <c r="E41" s="124">
        <v>1785.5</v>
      </c>
      <c r="F41" s="125">
        <f>SUM(G41:R41)</f>
        <v>1190</v>
      </c>
      <c r="G41" s="126">
        <v>20.5</v>
      </c>
      <c r="H41" s="126">
        <v>17</v>
      </c>
      <c r="I41" s="126">
        <v>85.5</v>
      </c>
      <c r="J41" s="126">
        <v>115.5</v>
      </c>
      <c r="K41" s="126">
        <v>80</v>
      </c>
      <c r="L41" s="126">
        <v>95.5</v>
      </c>
      <c r="M41" s="126">
        <v>228</v>
      </c>
      <c r="N41" s="126">
        <v>148.5</v>
      </c>
      <c r="O41" s="126">
        <v>164</v>
      </c>
      <c r="P41" s="126">
        <v>86.5</v>
      </c>
      <c r="Q41" s="126">
        <v>131</v>
      </c>
      <c r="R41" s="126">
        <v>18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78" customFormat="1" ht="17.25" customHeight="1">
      <c r="A42" s="123" t="s">
        <v>186</v>
      </c>
      <c r="B42" s="124">
        <v>1664.5</v>
      </c>
      <c r="C42" s="124">
        <v>1539.5</v>
      </c>
      <c r="D42" s="124">
        <v>1525.5</v>
      </c>
      <c r="E42" s="124">
        <v>2019</v>
      </c>
      <c r="F42" s="125">
        <f>SUM(G42:R42)</f>
        <v>1246.5</v>
      </c>
      <c r="G42" s="126">
        <v>22.5</v>
      </c>
      <c r="H42" s="126">
        <v>17</v>
      </c>
      <c r="I42" s="126">
        <v>109.5</v>
      </c>
      <c r="J42" s="126">
        <v>126</v>
      </c>
      <c r="K42" s="126">
        <v>117.5</v>
      </c>
      <c r="L42" s="126">
        <v>124.5</v>
      </c>
      <c r="M42" s="127">
        <v>144</v>
      </c>
      <c r="N42" s="126">
        <v>103</v>
      </c>
      <c r="O42" s="126">
        <v>269</v>
      </c>
      <c r="P42" s="126">
        <v>107</v>
      </c>
      <c r="Q42" s="126">
        <v>81.5</v>
      </c>
      <c r="R42" s="126">
        <v>25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78" customFormat="1" ht="12.75" customHeight="1">
      <c r="A43" s="119"/>
      <c r="B43" s="120"/>
      <c r="C43" s="128"/>
      <c r="D43" s="128"/>
      <c r="E43" s="128"/>
      <c r="F43" s="129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78" customFormat="1" ht="17.25" customHeight="1">
      <c r="A44" s="119" t="s">
        <v>187</v>
      </c>
      <c r="B44" s="87" t="s">
        <v>152</v>
      </c>
      <c r="C44" s="128" t="s">
        <v>152</v>
      </c>
      <c r="D44" s="128" t="s">
        <v>152</v>
      </c>
      <c r="E44" s="128" t="s">
        <v>152</v>
      </c>
      <c r="F44" s="121" t="s">
        <v>152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78" customFormat="1" ht="17.25" customHeight="1">
      <c r="A45" s="123" t="s">
        <v>184</v>
      </c>
      <c r="B45" s="130">
        <v>16.641666666666669</v>
      </c>
      <c r="C45" s="128">
        <v>16.7</v>
      </c>
      <c r="D45" s="128">
        <v>16.749999999999996</v>
      </c>
      <c r="E45" s="128">
        <v>16.749999999999996</v>
      </c>
      <c r="F45" s="121">
        <f>AVERAGE(G45:R45)</f>
        <v>16.616666666666667</v>
      </c>
      <c r="G45" s="122">
        <v>4.3</v>
      </c>
      <c r="H45" s="122">
        <v>4.5</v>
      </c>
      <c r="I45" s="122">
        <v>10.6</v>
      </c>
      <c r="J45" s="122">
        <v>16.399999999999999</v>
      </c>
      <c r="K45" s="122">
        <v>19.399999999999999</v>
      </c>
      <c r="L45" s="122">
        <v>24</v>
      </c>
      <c r="M45" s="122">
        <v>27.9</v>
      </c>
      <c r="N45" s="122">
        <v>28.7</v>
      </c>
      <c r="O45" s="122">
        <v>25.5</v>
      </c>
      <c r="P45" s="122">
        <v>17.8</v>
      </c>
      <c r="Q45" s="122">
        <v>13.8</v>
      </c>
      <c r="R45" s="122">
        <v>6.5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78" customFormat="1" ht="17.25" customHeight="1">
      <c r="A46" s="123" t="s">
        <v>185</v>
      </c>
      <c r="B46" s="130">
        <v>16.791666666666668</v>
      </c>
      <c r="C46" s="128">
        <v>17</v>
      </c>
      <c r="D46" s="128">
        <v>16.941666666666666</v>
      </c>
      <c r="E46" s="128">
        <v>16.983333333333334</v>
      </c>
      <c r="F46" s="121">
        <f>AVERAGE(G46:R46)</f>
        <v>16.808333333333334</v>
      </c>
      <c r="G46" s="122">
        <v>4.5999999999999996</v>
      </c>
      <c r="H46" s="122">
        <v>4.7</v>
      </c>
      <c r="I46" s="122">
        <v>10.6</v>
      </c>
      <c r="J46" s="122">
        <v>16.3</v>
      </c>
      <c r="K46" s="122">
        <v>19.5</v>
      </c>
      <c r="L46" s="122">
        <v>24</v>
      </c>
      <c r="M46" s="122">
        <v>28.1</v>
      </c>
      <c r="N46" s="122">
        <v>29.1</v>
      </c>
      <c r="O46" s="122">
        <v>26</v>
      </c>
      <c r="P46" s="122">
        <v>18.2</v>
      </c>
      <c r="Q46" s="122">
        <v>14.1</v>
      </c>
      <c r="R46" s="122">
        <v>6.5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78" customFormat="1" ht="17.25" customHeight="1" thickBot="1">
      <c r="A47" s="131" t="s">
        <v>186</v>
      </c>
      <c r="B47" s="132">
        <v>12.4</v>
      </c>
      <c r="C47" s="133">
        <v>12.5</v>
      </c>
      <c r="D47" s="133">
        <v>12.625</v>
      </c>
      <c r="E47" s="133">
        <v>12.483333333333333</v>
      </c>
      <c r="F47" s="134">
        <f>AVERAGE(G47:R47)</f>
        <v>12.433333333333335</v>
      </c>
      <c r="G47" s="135">
        <v>0.3</v>
      </c>
      <c r="H47" s="135">
        <v>0.1</v>
      </c>
      <c r="I47" s="135">
        <v>6.7</v>
      </c>
      <c r="J47" s="135">
        <v>12.1</v>
      </c>
      <c r="K47" s="135">
        <v>15</v>
      </c>
      <c r="L47" s="135">
        <v>19.399999999999999</v>
      </c>
      <c r="M47" s="135">
        <v>23.3</v>
      </c>
      <c r="N47" s="135">
        <v>24.1</v>
      </c>
      <c r="O47" s="135">
        <v>21</v>
      </c>
      <c r="P47" s="135">
        <v>14</v>
      </c>
      <c r="Q47" s="135">
        <v>10.8</v>
      </c>
      <c r="R47" s="135">
        <v>2.4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5.45" customHeight="1">
      <c r="A48" s="28"/>
      <c r="B48" s="28"/>
      <c r="C48" s="28"/>
      <c r="D48" s="28"/>
      <c r="E48" s="28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2:2" ht="13.5" customHeight="1">
      <c r="B49" s="12" t="s">
        <v>188</v>
      </c>
    </row>
  </sheetData>
  <mergeCells count="123">
    <mergeCell ref="D10:E11"/>
    <mergeCell ref="F10:G11"/>
    <mergeCell ref="H10:H11"/>
    <mergeCell ref="I10:I11"/>
    <mergeCell ref="J10:J11"/>
    <mergeCell ref="L10:L11"/>
    <mergeCell ref="A1:R1"/>
    <mergeCell ref="A8:A11"/>
    <mergeCell ref="B8:R8"/>
    <mergeCell ref="B9:C9"/>
    <mergeCell ref="D9:G9"/>
    <mergeCell ref="H9:J9"/>
    <mergeCell ref="K9:K11"/>
    <mergeCell ref="L9:P9"/>
    <mergeCell ref="Q9:R11"/>
    <mergeCell ref="B10:C11"/>
    <mergeCell ref="M10:P10"/>
    <mergeCell ref="M11:N11"/>
    <mergeCell ref="O11:P11"/>
    <mergeCell ref="B15:C15"/>
    <mergeCell ref="D15:E15"/>
    <mergeCell ref="F15:G15"/>
    <mergeCell ref="M15:N15"/>
    <mergeCell ref="O15:P15"/>
    <mergeCell ref="Q15:R15"/>
    <mergeCell ref="Q13:R13"/>
    <mergeCell ref="B14:C14"/>
    <mergeCell ref="D14:E14"/>
    <mergeCell ref="F14:G14"/>
    <mergeCell ref="M14:N14"/>
    <mergeCell ref="O14:P14"/>
    <mergeCell ref="Q14:R14"/>
    <mergeCell ref="B13:C13"/>
    <mergeCell ref="D13:E13"/>
    <mergeCell ref="F13:G13"/>
    <mergeCell ref="M13:N13"/>
    <mergeCell ref="O13:P13"/>
    <mergeCell ref="B17:C17"/>
    <mergeCell ref="D17:E17"/>
    <mergeCell ref="F17:G17"/>
    <mergeCell ref="M17:N17"/>
    <mergeCell ref="O17:P17"/>
    <mergeCell ref="Q17:R17"/>
    <mergeCell ref="B16:C16"/>
    <mergeCell ref="D16:E16"/>
    <mergeCell ref="F16:G16"/>
    <mergeCell ref="M16:N16"/>
    <mergeCell ref="O16:P16"/>
    <mergeCell ref="Q16:R16"/>
    <mergeCell ref="B20:C20"/>
    <mergeCell ref="D20:E20"/>
    <mergeCell ref="F20:G20"/>
    <mergeCell ref="M20:N20"/>
    <mergeCell ref="O20:P20"/>
    <mergeCell ref="Q20:R20"/>
    <mergeCell ref="B19:C19"/>
    <mergeCell ref="D19:E19"/>
    <mergeCell ref="F19:G19"/>
    <mergeCell ref="M19:N19"/>
    <mergeCell ref="O19:P19"/>
    <mergeCell ref="Q19:R19"/>
    <mergeCell ref="B22:C22"/>
    <mergeCell ref="D22:E22"/>
    <mergeCell ref="F22:G22"/>
    <mergeCell ref="M22:N22"/>
    <mergeCell ref="O22:P22"/>
    <mergeCell ref="Q22:R22"/>
    <mergeCell ref="B21:C21"/>
    <mergeCell ref="D21:E21"/>
    <mergeCell ref="F21:G21"/>
    <mergeCell ref="M21:N21"/>
    <mergeCell ref="O21:P21"/>
    <mergeCell ref="Q21:R21"/>
    <mergeCell ref="B24:C24"/>
    <mergeCell ref="D24:E24"/>
    <mergeCell ref="F24:G24"/>
    <mergeCell ref="M24:N24"/>
    <mergeCell ref="O24:P24"/>
    <mergeCell ref="Q24:R24"/>
    <mergeCell ref="B23:C23"/>
    <mergeCell ref="D23:E23"/>
    <mergeCell ref="F23:G23"/>
    <mergeCell ref="M23:N23"/>
    <mergeCell ref="O23:P23"/>
    <mergeCell ref="Q23:R23"/>
    <mergeCell ref="B26:C26"/>
    <mergeCell ref="D26:E26"/>
    <mergeCell ref="F26:G26"/>
    <mergeCell ref="M26:N26"/>
    <mergeCell ref="O26:P26"/>
    <mergeCell ref="Q26:R26"/>
    <mergeCell ref="B25:C25"/>
    <mergeCell ref="D25:E25"/>
    <mergeCell ref="F25:G25"/>
    <mergeCell ref="M25:N25"/>
    <mergeCell ref="O25:P25"/>
    <mergeCell ref="Q25:R25"/>
    <mergeCell ref="B28:C28"/>
    <mergeCell ref="D28:E28"/>
    <mergeCell ref="F28:G28"/>
    <mergeCell ref="M28:N28"/>
    <mergeCell ref="O28:P28"/>
    <mergeCell ref="Q28:R28"/>
    <mergeCell ref="B27:C27"/>
    <mergeCell ref="D27:E27"/>
    <mergeCell ref="F27:G27"/>
    <mergeCell ref="M27:N27"/>
    <mergeCell ref="O27:P27"/>
    <mergeCell ref="Q27:R27"/>
    <mergeCell ref="A37:A38"/>
    <mergeCell ref="F37:R37"/>
    <mergeCell ref="B30:C30"/>
    <mergeCell ref="D30:E30"/>
    <mergeCell ref="F30:G30"/>
    <mergeCell ref="M30:N30"/>
    <mergeCell ref="O30:P30"/>
    <mergeCell ref="Q30:R30"/>
    <mergeCell ref="B29:C29"/>
    <mergeCell ref="D29:E29"/>
    <mergeCell ref="F29:G29"/>
    <mergeCell ref="M29:N29"/>
    <mergeCell ref="O29:P29"/>
    <mergeCell ref="Q29:R29"/>
  </mergeCells>
  <phoneticPr fontId="1"/>
  <pageMargins left="0.51181102362204722" right="0.47244094488188981" top="0.78740157480314965" bottom="0.39370078740157483" header="0.51181102362204722" footer="0.51181102362204722"/>
  <pageSetup paperSize="9" orientation="portrait" useFirstPageNumber="1" r:id="rId1"/>
  <headerFooter differentOddEven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view="pageBreakPreview" zoomScaleNormal="100" zoomScaleSheetLayoutView="100" workbookViewId="0">
      <selection activeCell="I44" sqref="I44"/>
    </sheetView>
  </sheetViews>
  <sheetFormatPr defaultRowHeight="18.75"/>
  <cols>
    <col min="1" max="1" width="7" style="138" customWidth="1"/>
    <col min="2" max="3" width="1.375" style="137" customWidth="1"/>
    <col min="4" max="4" width="7.25" style="137" customWidth="1"/>
    <col min="5" max="6" width="1.375" style="137" customWidth="1"/>
    <col min="7" max="7" width="7.25" style="137" customWidth="1"/>
    <col min="8" max="9" width="1.375" style="137" customWidth="1"/>
    <col min="10" max="10" width="7" style="137" customWidth="1"/>
    <col min="11" max="12" width="1.375" style="137" customWidth="1"/>
    <col min="13" max="13" width="7" style="137" customWidth="1"/>
    <col min="14" max="15" width="1.375" style="137" customWidth="1"/>
    <col min="16" max="16" width="7" style="137" customWidth="1"/>
    <col min="17" max="18" width="1.375" style="137" customWidth="1"/>
    <col min="19" max="19" width="7" style="137" customWidth="1"/>
    <col min="20" max="21" width="1.375" style="137" customWidth="1"/>
    <col min="22" max="22" width="7.25" style="137" customWidth="1"/>
    <col min="23" max="24" width="1.375" style="137" customWidth="1"/>
    <col min="25" max="25" width="7.25" style="137" customWidth="1"/>
    <col min="26" max="26" width="7.25" style="138" customWidth="1"/>
    <col min="27" max="27" width="1" style="137" customWidth="1"/>
    <col min="28" max="16384" width="9" style="137"/>
  </cols>
  <sheetData>
    <row r="1" spans="1:26">
      <c r="A1" s="600" t="s">
        <v>189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</row>
    <row r="2" spans="1:26">
      <c r="Q2" s="596" t="s">
        <v>190</v>
      </c>
      <c r="R2" s="596"/>
      <c r="S2" s="596"/>
      <c r="T2" s="596"/>
      <c r="U2" s="596"/>
      <c r="V2" s="596"/>
      <c r="W2" s="596"/>
      <c r="X2" s="596"/>
      <c r="Y2" s="596"/>
      <c r="Z2" s="596"/>
    </row>
    <row r="3" spans="1:26" ht="9.75" customHeight="1"/>
    <row r="4" spans="1:26" s="138" customFormat="1" ht="13.5">
      <c r="A4" s="597" t="s">
        <v>191</v>
      </c>
      <c r="B4" s="139"/>
      <c r="C4" s="140"/>
      <c r="D4" s="141">
        <v>23894</v>
      </c>
      <c r="E4" s="142"/>
      <c r="F4" s="142"/>
      <c r="G4" s="141">
        <v>25143</v>
      </c>
      <c r="H4" s="142"/>
      <c r="I4" s="142"/>
      <c r="J4" s="141">
        <v>29891</v>
      </c>
      <c r="K4" s="142"/>
      <c r="L4" s="142"/>
      <c r="M4" s="141">
        <v>30256</v>
      </c>
      <c r="N4" s="142"/>
      <c r="O4" s="142"/>
      <c r="P4" s="141">
        <v>30987</v>
      </c>
      <c r="Q4" s="141"/>
      <c r="R4" s="141"/>
      <c r="S4" s="141"/>
      <c r="T4" s="141"/>
      <c r="U4" s="141"/>
      <c r="V4" s="141"/>
      <c r="W4" s="141"/>
      <c r="X4" s="141"/>
      <c r="Y4" s="141"/>
      <c r="Z4" s="597" t="s">
        <v>192</v>
      </c>
    </row>
    <row r="5" spans="1:26" s="138" customFormat="1" ht="9.75" customHeight="1">
      <c r="A5" s="597"/>
      <c r="B5" s="143"/>
      <c r="C5" s="144"/>
      <c r="D5" s="145"/>
      <c r="E5" s="146"/>
      <c r="F5" s="147"/>
      <c r="G5" s="145"/>
      <c r="H5" s="148"/>
      <c r="I5" s="145"/>
      <c r="J5" s="145"/>
      <c r="K5" s="148"/>
      <c r="L5" s="145"/>
      <c r="M5" s="145"/>
      <c r="N5" s="148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597"/>
    </row>
    <row r="6" spans="1:26" s="138" customFormat="1" ht="9.75" customHeight="1">
      <c r="A6" s="149"/>
      <c r="B6" s="150"/>
      <c r="C6" s="144"/>
      <c r="D6" s="602" t="s">
        <v>193</v>
      </c>
      <c r="E6" s="146"/>
      <c r="F6" s="151"/>
      <c r="G6" s="602" t="s">
        <v>194</v>
      </c>
      <c r="H6" s="152"/>
      <c r="I6" s="153"/>
      <c r="J6" s="602" t="s">
        <v>195</v>
      </c>
      <c r="K6" s="152"/>
      <c r="L6" s="145"/>
      <c r="M6" s="602" t="s">
        <v>196</v>
      </c>
      <c r="N6" s="152"/>
      <c r="O6" s="145"/>
      <c r="P6" s="602" t="s">
        <v>197</v>
      </c>
      <c r="Q6" s="145"/>
      <c r="R6" s="145"/>
      <c r="S6" s="145"/>
      <c r="T6" s="145"/>
      <c r="U6" s="145"/>
      <c r="V6" s="145"/>
      <c r="W6" s="145"/>
      <c r="X6" s="145"/>
      <c r="Y6" s="145"/>
      <c r="Z6" s="149"/>
    </row>
    <row r="7" spans="1:26" s="138" customFormat="1" ht="9.75" customHeight="1">
      <c r="A7" s="149"/>
      <c r="B7" s="150"/>
      <c r="C7" s="154"/>
      <c r="D7" s="602"/>
      <c r="E7" s="146"/>
      <c r="F7" s="155"/>
      <c r="G7" s="602"/>
      <c r="H7" s="152"/>
      <c r="I7" s="145"/>
      <c r="J7" s="602"/>
      <c r="K7" s="152"/>
      <c r="L7" s="147"/>
      <c r="M7" s="602"/>
      <c r="N7" s="152"/>
      <c r="O7" s="147"/>
      <c r="P7" s="602"/>
      <c r="Q7" s="145"/>
      <c r="R7" s="145"/>
      <c r="S7" s="145"/>
      <c r="T7" s="145"/>
      <c r="U7" s="145"/>
      <c r="V7" s="145"/>
      <c r="W7" s="145"/>
      <c r="X7" s="145"/>
      <c r="Y7" s="145"/>
      <c r="Z7" s="149"/>
    </row>
    <row r="8" spans="1:26" s="138" customFormat="1" ht="9.75" customHeight="1">
      <c r="A8" s="149"/>
      <c r="B8" s="150"/>
      <c r="C8" s="144"/>
      <c r="D8" s="602" t="s">
        <v>198</v>
      </c>
      <c r="E8" s="146"/>
      <c r="F8" s="146"/>
      <c r="G8" s="146"/>
      <c r="H8" s="152"/>
      <c r="I8" s="145"/>
      <c r="J8" s="594" t="s">
        <v>199</v>
      </c>
      <c r="K8" s="152"/>
      <c r="L8" s="153"/>
      <c r="M8" s="595" t="s">
        <v>200</v>
      </c>
      <c r="N8" s="152"/>
      <c r="O8" s="153"/>
      <c r="P8" s="601" t="s">
        <v>201</v>
      </c>
      <c r="Q8" s="145"/>
      <c r="R8" s="145"/>
      <c r="S8" s="145"/>
      <c r="T8" s="145"/>
      <c r="U8" s="145"/>
      <c r="V8" s="145"/>
      <c r="W8" s="145"/>
      <c r="X8" s="145"/>
      <c r="Y8" s="145"/>
      <c r="Z8" s="149"/>
    </row>
    <row r="9" spans="1:26" s="138" customFormat="1" ht="9.75" customHeight="1">
      <c r="A9" s="149"/>
      <c r="B9" s="150"/>
      <c r="C9" s="154"/>
      <c r="D9" s="602"/>
      <c r="E9" s="146"/>
      <c r="F9" s="146"/>
      <c r="G9" s="146"/>
      <c r="H9" s="146"/>
      <c r="I9" s="155"/>
      <c r="J9" s="594"/>
      <c r="K9" s="152"/>
      <c r="L9" s="145"/>
      <c r="M9" s="595"/>
      <c r="N9" s="146"/>
      <c r="O9" s="146"/>
      <c r="P9" s="601"/>
      <c r="Q9" s="145"/>
      <c r="R9" s="145"/>
      <c r="S9" s="145"/>
      <c r="T9" s="145"/>
      <c r="U9" s="145"/>
      <c r="V9" s="145"/>
      <c r="W9" s="145"/>
      <c r="X9" s="145"/>
      <c r="Y9" s="145"/>
      <c r="Z9" s="149"/>
    </row>
    <row r="10" spans="1:26" s="138" customFormat="1" ht="9.75" customHeight="1">
      <c r="A10" s="149"/>
      <c r="B10" s="150"/>
      <c r="C10" s="156"/>
      <c r="D10" s="602" t="s">
        <v>202</v>
      </c>
      <c r="E10" s="146"/>
      <c r="F10" s="146"/>
      <c r="G10" s="146"/>
      <c r="H10" s="146"/>
      <c r="I10" s="146"/>
      <c r="J10" s="146"/>
      <c r="K10" s="152"/>
      <c r="L10" s="153"/>
      <c r="M10" s="595" t="s">
        <v>203</v>
      </c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9"/>
    </row>
    <row r="11" spans="1:26" s="138" customFormat="1" ht="9.75" customHeight="1">
      <c r="A11" s="149"/>
      <c r="B11" s="150"/>
      <c r="C11" s="144"/>
      <c r="D11" s="602"/>
      <c r="E11" s="146"/>
      <c r="F11" s="146"/>
      <c r="G11" s="146"/>
      <c r="H11" s="146"/>
      <c r="I11" s="146"/>
      <c r="J11" s="146"/>
      <c r="K11" s="146"/>
      <c r="L11" s="146"/>
      <c r="M11" s="59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9"/>
    </row>
    <row r="12" spans="1:26" s="138" customFormat="1" ht="9.75" customHeight="1">
      <c r="A12" s="149"/>
      <c r="B12" s="150"/>
      <c r="C12" s="144"/>
      <c r="D12" s="602" t="s">
        <v>204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9"/>
    </row>
    <row r="13" spans="1:26" s="138" customFormat="1" ht="9.75" customHeight="1">
      <c r="A13" s="149"/>
      <c r="B13" s="150"/>
      <c r="C13" s="154"/>
      <c r="D13" s="602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9"/>
    </row>
    <row r="14" spans="1:26" s="138" customFormat="1" ht="9.75" customHeight="1">
      <c r="A14" s="149"/>
      <c r="B14" s="150"/>
      <c r="C14" s="144"/>
      <c r="D14" s="602" t="s">
        <v>205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9"/>
    </row>
    <row r="15" spans="1:26" s="138" customFormat="1" ht="9.75" customHeight="1">
      <c r="A15" s="149"/>
      <c r="B15" s="150"/>
      <c r="C15" s="154"/>
      <c r="D15" s="602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9"/>
    </row>
    <row r="16" spans="1:26" s="138" customFormat="1" ht="9.75" customHeight="1">
      <c r="A16" s="149"/>
      <c r="B16" s="150"/>
      <c r="C16" s="144"/>
      <c r="D16" s="602" t="s">
        <v>206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9"/>
    </row>
    <row r="17" spans="1:26" s="138" customFormat="1" ht="9.75" customHeight="1">
      <c r="A17" s="149"/>
      <c r="C17" s="157"/>
      <c r="D17" s="59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9"/>
    </row>
    <row r="18" spans="1:26" s="138" customFormat="1" ht="13.5">
      <c r="A18" s="597" t="s">
        <v>207</v>
      </c>
      <c r="B18" s="139"/>
      <c r="C18" s="139"/>
      <c r="D18" s="141">
        <v>23894</v>
      </c>
      <c r="E18" s="142"/>
      <c r="F18" s="142"/>
      <c r="G18" s="141">
        <v>24259</v>
      </c>
      <c r="H18" s="142"/>
      <c r="I18" s="142"/>
      <c r="J18" s="141">
        <v>26238</v>
      </c>
      <c r="K18" s="142"/>
      <c r="L18" s="142"/>
      <c r="M18" s="141">
        <v>29281</v>
      </c>
      <c r="N18" s="142"/>
      <c r="O18" s="142"/>
      <c r="P18" s="141">
        <v>30987</v>
      </c>
      <c r="Q18" s="141"/>
      <c r="R18" s="141"/>
      <c r="S18" s="141"/>
      <c r="T18" s="141"/>
      <c r="U18" s="141"/>
      <c r="V18" s="141"/>
      <c r="W18" s="141"/>
      <c r="X18" s="141"/>
      <c r="Y18" s="141"/>
      <c r="Z18" s="597" t="s">
        <v>207</v>
      </c>
    </row>
    <row r="19" spans="1:26" s="138" customFormat="1" ht="9.75" customHeight="1">
      <c r="A19" s="597"/>
      <c r="B19" s="143"/>
      <c r="C19" s="144"/>
      <c r="D19" s="145"/>
      <c r="E19" s="148"/>
      <c r="F19" s="145"/>
      <c r="G19" s="145"/>
      <c r="H19" s="148"/>
      <c r="I19" s="145"/>
      <c r="J19" s="145"/>
      <c r="K19" s="148"/>
      <c r="L19" s="145"/>
      <c r="M19" s="145"/>
      <c r="N19" s="148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597"/>
    </row>
    <row r="20" spans="1:26" s="138" customFormat="1" ht="9.75" customHeight="1">
      <c r="A20" s="149"/>
      <c r="B20" s="150"/>
      <c r="C20" s="144"/>
      <c r="D20" s="595" t="s">
        <v>202</v>
      </c>
      <c r="E20" s="152"/>
      <c r="F20" s="153"/>
      <c r="G20" s="594" t="s">
        <v>208</v>
      </c>
      <c r="H20" s="152"/>
      <c r="I20" s="145"/>
      <c r="J20" s="594" t="s">
        <v>209</v>
      </c>
      <c r="K20" s="152"/>
      <c r="L20" s="145"/>
      <c r="M20" s="595" t="s">
        <v>210</v>
      </c>
      <c r="N20" s="152"/>
      <c r="O20" s="145"/>
      <c r="P20" s="595" t="s">
        <v>197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9"/>
    </row>
    <row r="21" spans="1:26" s="138" customFormat="1" ht="9.75" customHeight="1">
      <c r="A21" s="149"/>
      <c r="B21" s="150"/>
      <c r="C21" s="154"/>
      <c r="D21" s="595"/>
      <c r="E21" s="152"/>
      <c r="F21" s="145"/>
      <c r="G21" s="594"/>
      <c r="H21" s="146"/>
      <c r="I21" s="155"/>
      <c r="J21" s="594"/>
      <c r="K21" s="145"/>
      <c r="L21" s="155"/>
      <c r="M21" s="595"/>
      <c r="N21" s="152"/>
      <c r="O21" s="147"/>
      <c r="P21" s="595"/>
      <c r="Q21" s="146"/>
      <c r="R21" s="146"/>
      <c r="S21" s="146"/>
      <c r="T21" s="146"/>
      <c r="U21" s="146"/>
      <c r="V21" s="146"/>
      <c r="W21" s="146"/>
      <c r="X21" s="146"/>
      <c r="Y21" s="146"/>
      <c r="Z21" s="149"/>
    </row>
    <row r="22" spans="1:26" s="138" customFormat="1" ht="9.75" customHeight="1">
      <c r="A22" s="149"/>
      <c r="B22" s="150"/>
      <c r="C22" s="144"/>
      <c r="D22" s="595" t="s">
        <v>204</v>
      </c>
      <c r="E22" s="152"/>
      <c r="F22" s="153"/>
      <c r="G22" s="595" t="s">
        <v>211</v>
      </c>
      <c r="H22" s="146"/>
      <c r="I22" s="146"/>
      <c r="J22" s="146"/>
      <c r="K22" s="146"/>
      <c r="L22" s="146"/>
      <c r="M22" s="146"/>
      <c r="N22" s="152"/>
      <c r="O22" s="145"/>
      <c r="P22" s="594" t="s">
        <v>201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9"/>
    </row>
    <row r="23" spans="1:26" s="138" customFormat="1" ht="9.75" customHeight="1">
      <c r="A23" s="149"/>
      <c r="C23" s="157"/>
      <c r="D23" s="595"/>
      <c r="E23" s="152"/>
      <c r="F23" s="145"/>
      <c r="G23" s="595"/>
      <c r="H23" s="146"/>
      <c r="I23" s="146"/>
      <c r="J23" s="146"/>
      <c r="K23" s="146"/>
      <c r="L23" s="146"/>
      <c r="M23" s="146"/>
      <c r="N23" s="152"/>
      <c r="O23" s="147"/>
      <c r="P23" s="594"/>
      <c r="Q23" s="146"/>
      <c r="R23" s="146"/>
      <c r="S23" s="146"/>
      <c r="T23" s="146"/>
      <c r="U23" s="146"/>
      <c r="V23" s="146"/>
      <c r="W23" s="146"/>
      <c r="X23" s="146"/>
      <c r="Y23" s="146"/>
      <c r="Z23" s="149"/>
    </row>
    <row r="24" spans="1:26" s="138" customFormat="1" ht="9.75" customHeight="1">
      <c r="A24" s="149"/>
      <c r="D24" s="146"/>
      <c r="E24" s="152"/>
      <c r="F24" s="153"/>
      <c r="G24" s="595" t="s">
        <v>212</v>
      </c>
      <c r="H24" s="146"/>
      <c r="I24" s="146"/>
      <c r="J24" s="146"/>
      <c r="K24" s="146"/>
      <c r="L24" s="146"/>
      <c r="M24" s="146"/>
      <c r="N24" s="152"/>
      <c r="O24" s="145"/>
      <c r="P24" s="595" t="s">
        <v>213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9"/>
    </row>
    <row r="25" spans="1:26" s="138" customFormat="1" ht="9.75" customHeight="1">
      <c r="A25" s="149"/>
      <c r="D25" s="146"/>
      <c r="E25" s="152"/>
      <c r="F25" s="145"/>
      <c r="G25" s="595"/>
      <c r="H25" s="146"/>
      <c r="I25" s="146"/>
      <c r="J25" s="146"/>
      <c r="K25" s="146"/>
      <c r="L25" s="146"/>
      <c r="M25" s="146"/>
      <c r="N25" s="146"/>
      <c r="O25" s="155"/>
      <c r="P25" s="595"/>
      <c r="Q25" s="146"/>
      <c r="R25" s="146"/>
      <c r="S25" s="146"/>
      <c r="T25" s="146"/>
      <c r="U25" s="146"/>
      <c r="V25" s="146"/>
      <c r="W25" s="146"/>
      <c r="X25" s="146"/>
      <c r="Y25" s="146"/>
      <c r="Z25" s="149"/>
    </row>
    <row r="26" spans="1:26" s="138" customFormat="1" ht="9.75" customHeight="1">
      <c r="A26" s="149"/>
      <c r="D26" s="146"/>
      <c r="E26" s="152"/>
      <c r="F26" s="153"/>
      <c r="G26" s="595" t="s">
        <v>214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9"/>
    </row>
    <row r="27" spans="1:26" s="138" customFormat="1" ht="9.75" customHeight="1">
      <c r="A27" s="149"/>
      <c r="D27" s="146"/>
      <c r="E27" s="152"/>
      <c r="F27" s="145"/>
      <c r="G27" s="595"/>
      <c r="H27" s="146"/>
      <c r="I27" s="146"/>
      <c r="J27" s="146"/>
      <c r="K27" s="145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9"/>
    </row>
    <row r="28" spans="1:26" s="138" customFormat="1" ht="9.75" customHeight="1">
      <c r="A28" s="149"/>
      <c r="D28" s="146"/>
      <c r="E28" s="152"/>
      <c r="F28" s="145"/>
      <c r="G28" s="594" t="s">
        <v>215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9"/>
    </row>
    <row r="29" spans="1:26" s="138" customFormat="1" ht="9.75" customHeight="1">
      <c r="A29" s="149"/>
      <c r="D29" s="146"/>
      <c r="E29" s="152"/>
      <c r="F29" s="147"/>
      <c r="G29" s="594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9"/>
    </row>
    <row r="30" spans="1:26" s="138" customFormat="1" ht="9.75" customHeight="1">
      <c r="A30" s="149"/>
      <c r="D30" s="146"/>
      <c r="E30" s="152"/>
      <c r="F30" s="145"/>
      <c r="G30" s="595" t="s">
        <v>216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9"/>
    </row>
    <row r="31" spans="1:26" s="138" customFormat="1" ht="9.75" customHeight="1">
      <c r="A31" s="149"/>
      <c r="D31" s="146"/>
      <c r="E31" s="152"/>
      <c r="F31" s="147"/>
      <c r="G31" s="59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9"/>
    </row>
    <row r="32" spans="1:26" s="138" customFormat="1" ht="9.75" customHeight="1">
      <c r="A32" s="149"/>
      <c r="D32" s="146"/>
      <c r="E32" s="152"/>
      <c r="F32" s="153"/>
      <c r="G32" s="595" t="s">
        <v>217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9"/>
    </row>
    <row r="33" spans="1:26" s="138" customFormat="1" ht="9.75" customHeight="1">
      <c r="A33" s="149"/>
      <c r="D33" s="146"/>
      <c r="E33" s="146"/>
      <c r="F33" s="145"/>
      <c r="G33" s="595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9"/>
    </row>
    <row r="34" spans="1:26" s="138" customFormat="1" ht="13.5">
      <c r="A34" s="597" t="s">
        <v>218</v>
      </c>
      <c r="B34" s="139"/>
      <c r="C34" s="139"/>
      <c r="D34" s="141">
        <v>23682</v>
      </c>
      <c r="E34" s="142"/>
      <c r="F34" s="142"/>
      <c r="G34" s="141">
        <v>23894</v>
      </c>
      <c r="H34" s="142"/>
      <c r="I34" s="142"/>
      <c r="J34" s="141">
        <v>24412</v>
      </c>
      <c r="K34" s="142"/>
      <c r="L34" s="142"/>
      <c r="M34" s="141">
        <v>29891</v>
      </c>
      <c r="N34" s="142"/>
      <c r="O34" s="142"/>
      <c r="P34" s="141">
        <v>30256</v>
      </c>
      <c r="Q34" s="141"/>
      <c r="R34" s="141"/>
      <c r="S34" s="141"/>
      <c r="T34" s="141"/>
      <c r="U34" s="141"/>
      <c r="V34" s="141"/>
      <c r="W34" s="141"/>
      <c r="X34" s="141"/>
      <c r="Y34" s="141"/>
      <c r="Z34" s="597" t="s">
        <v>218</v>
      </c>
    </row>
    <row r="35" spans="1:26" s="138" customFormat="1" ht="9.75" customHeight="1">
      <c r="A35" s="597"/>
      <c r="B35" s="143"/>
      <c r="C35" s="144"/>
      <c r="D35" s="145"/>
      <c r="E35" s="148"/>
      <c r="F35" s="145"/>
      <c r="G35" s="145"/>
      <c r="H35" s="148"/>
      <c r="I35" s="145"/>
      <c r="J35" s="145"/>
      <c r="K35" s="148"/>
      <c r="L35" s="145"/>
      <c r="M35" s="145"/>
      <c r="N35" s="148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597"/>
    </row>
    <row r="36" spans="1:26" s="138" customFormat="1" ht="9.75" customHeight="1">
      <c r="A36" s="149"/>
      <c r="B36" s="150"/>
      <c r="C36" s="144"/>
      <c r="D36" s="595" t="s">
        <v>219</v>
      </c>
      <c r="E36" s="152"/>
      <c r="F36" s="145"/>
      <c r="G36" s="595" t="s">
        <v>220</v>
      </c>
      <c r="H36" s="152"/>
      <c r="I36" s="145"/>
      <c r="J36" s="595" t="s">
        <v>221</v>
      </c>
      <c r="K36" s="152"/>
      <c r="L36" s="153"/>
      <c r="M36" s="595" t="s">
        <v>222</v>
      </c>
      <c r="N36" s="152"/>
      <c r="O36" s="145"/>
      <c r="P36" s="595" t="s">
        <v>196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9"/>
    </row>
    <row r="37" spans="1:26" s="138" customFormat="1" ht="9.75" customHeight="1">
      <c r="A37" s="149"/>
      <c r="B37" s="150"/>
      <c r="C37" s="154"/>
      <c r="D37" s="595"/>
      <c r="E37" s="152"/>
      <c r="F37" s="147"/>
      <c r="G37" s="595"/>
      <c r="H37" s="146"/>
      <c r="I37" s="155"/>
      <c r="J37" s="595"/>
      <c r="K37" s="152"/>
      <c r="L37" s="145"/>
      <c r="M37" s="595"/>
      <c r="N37" s="152"/>
      <c r="O37" s="147"/>
      <c r="P37" s="595"/>
      <c r="Q37" s="146"/>
      <c r="R37" s="146"/>
      <c r="S37" s="146"/>
      <c r="T37" s="146"/>
      <c r="U37" s="146"/>
      <c r="V37" s="146"/>
      <c r="W37" s="146"/>
      <c r="X37" s="146"/>
      <c r="Y37" s="146"/>
      <c r="Z37" s="149"/>
    </row>
    <row r="38" spans="1:26" s="138" customFormat="1" ht="9.75" customHeight="1">
      <c r="A38" s="149"/>
      <c r="B38" s="150"/>
      <c r="C38" s="144"/>
      <c r="D38" s="595" t="s">
        <v>223</v>
      </c>
      <c r="E38" s="152"/>
      <c r="F38" s="153"/>
      <c r="G38" s="595" t="s">
        <v>224</v>
      </c>
      <c r="H38" s="146"/>
      <c r="I38" s="146"/>
      <c r="J38" s="146" t="s">
        <v>225</v>
      </c>
      <c r="K38" s="152"/>
      <c r="L38" s="145"/>
      <c r="M38" s="595" t="s">
        <v>226</v>
      </c>
      <c r="N38" s="152"/>
      <c r="O38" s="145"/>
      <c r="P38" s="595" t="s">
        <v>200</v>
      </c>
      <c r="Q38" s="146"/>
      <c r="R38" s="146"/>
      <c r="S38" s="146"/>
      <c r="T38" s="146"/>
      <c r="U38" s="146"/>
      <c r="V38" s="146"/>
      <c r="W38" s="146"/>
      <c r="X38" s="146"/>
      <c r="Y38" s="146"/>
      <c r="Z38" s="149"/>
    </row>
    <row r="39" spans="1:26" s="138" customFormat="1" ht="9.75" customHeight="1">
      <c r="A39" s="149"/>
      <c r="B39" s="150"/>
      <c r="C39" s="154"/>
      <c r="D39" s="595"/>
      <c r="E39" s="152"/>
      <c r="F39" s="145"/>
      <c r="G39" s="595"/>
      <c r="H39" s="146"/>
      <c r="I39" s="146"/>
      <c r="J39" s="146"/>
      <c r="K39" s="152"/>
      <c r="L39" s="147"/>
      <c r="M39" s="595"/>
      <c r="N39" s="152"/>
      <c r="O39" s="147"/>
      <c r="P39" s="595"/>
      <c r="Q39" s="146"/>
      <c r="R39" s="146"/>
      <c r="S39" s="146"/>
      <c r="T39" s="146"/>
      <c r="U39" s="146"/>
      <c r="V39" s="146"/>
      <c r="W39" s="146"/>
      <c r="X39" s="146"/>
      <c r="Y39" s="146"/>
      <c r="Z39" s="149"/>
    </row>
    <row r="40" spans="1:26" s="138" customFormat="1" ht="9.75" customHeight="1">
      <c r="A40" s="149"/>
      <c r="B40" s="150"/>
      <c r="C40" s="144"/>
      <c r="D40" s="595" t="s">
        <v>227</v>
      </c>
      <c r="E40" s="152"/>
      <c r="F40" s="145"/>
      <c r="G40" s="595" t="s">
        <v>228</v>
      </c>
      <c r="H40" s="146"/>
      <c r="I40" s="146"/>
      <c r="J40" s="146"/>
      <c r="K40" s="152"/>
      <c r="L40" s="145"/>
      <c r="M40" s="595" t="s">
        <v>195</v>
      </c>
      <c r="N40" s="152"/>
      <c r="O40" s="145"/>
      <c r="P40" s="595" t="s">
        <v>229</v>
      </c>
      <c r="Q40" s="146"/>
      <c r="R40" s="146"/>
      <c r="S40" s="146"/>
      <c r="T40" s="146"/>
      <c r="U40" s="146"/>
      <c r="V40" s="146"/>
      <c r="W40" s="146"/>
      <c r="X40" s="146"/>
      <c r="Y40" s="146"/>
      <c r="Z40" s="149"/>
    </row>
    <row r="41" spans="1:26" s="138" customFormat="1" ht="9.75" customHeight="1">
      <c r="A41" s="149"/>
      <c r="B41" s="150"/>
      <c r="C41" s="154"/>
      <c r="D41" s="595"/>
      <c r="E41" s="152"/>
      <c r="F41" s="147"/>
      <c r="G41" s="595"/>
      <c r="H41" s="146"/>
      <c r="I41" s="146"/>
      <c r="J41" s="146"/>
      <c r="K41" s="152"/>
      <c r="L41" s="147"/>
      <c r="M41" s="595"/>
      <c r="N41" s="146"/>
      <c r="O41" s="155"/>
      <c r="P41" s="595"/>
      <c r="Q41" s="146"/>
      <c r="R41" s="146"/>
      <c r="S41" s="146"/>
      <c r="T41" s="146"/>
      <c r="U41" s="146"/>
      <c r="V41" s="146"/>
      <c r="W41" s="146"/>
      <c r="X41" s="146"/>
      <c r="Y41" s="146"/>
      <c r="Z41" s="149"/>
    </row>
    <row r="42" spans="1:26" s="138" customFormat="1" ht="9.75" customHeight="1">
      <c r="A42" s="149"/>
      <c r="B42" s="150"/>
      <c r="C42" s="156"/>
      <c r="D42" s="595" t="s">
        <v>221</v>
      </c>
      <c r="E42" s="152"/>
      <c r="F42" s="153"/>
      <c r="G42" s="595" t="s">
        <v>205</v>
      </c>
      <c r="H42" s="146"/>
      <c r="I42" s="146"/>
      <c r="J42" s="146"/>
      <c r="K42" s="152"/>
      <c r="L42" s="153"/>
      <c r="M42" s="594" t="s">
        <v>230</v>
      </c>
      <c r="N42" s="146"/>
      <c r="O42" s="145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9"/>
    </row>
    <row r="43" spans="1:26" s="138" customFormat="1" ht="9.75" customHeight="1">
      <c r="A43" s="149"/>
      <c r="B43" s="150"/>
      <c r="C43" s="144"/>
      <c r="D43" s="595"/>
      <c r="E43" s="152"/>
      <c r="F43" s="145"/>
      <c r="G43" s="595"/>
      <c r="H43" s="146"/>
      <c r="I43" s="146"/>
      <c r="J43" s="146"/>
      <c r="K43" s="146"/>
      <c r="L43" s="145"/>
      <c r="M43" s="594"/>
      <c r="N43" s="146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9"/>
    </row>
    <row r="44" spans="1:26" s="138" customFormat="1" ht="9.75" customHeight="1">
      <c r="A44" s="149"/>
      <c r="B44" s="150"/>
      <c r="C44" s="156"/>
      <c r="D44" s="595" t="s">
        <v>231</v>
      </c>
      <c r="E44" s="152"/>
      <c r="F44" s="145"/>
      <c r="G44" s="595" t="s">
        <v>206</v>
      </c>
      <c r="H44" s="146"/>
      <c r="I44" s="146"/>
      <c r="J44" s="146"/>
      <c r="K44" s="146"/>
      <c r="L44" s="145"/>
      <c r="M44" s="146"/>
      <c r="N44" s="146"/>
      <c r="O44" s="145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9"/>
    </row>
    <row r="45" spans="1:26" s="138" customFormat="1" ht="9.75" customHeight="1">
      <c r="A45" s="149"/>
      <c r="D45" s="595"/>
      <c r="E45" s="146"/>
      <c r="F45" s="155"/>
      <c r="G45" s="595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9"/>
    </row>
    <row r="46" spans="1:26" s="138" customFormat="1" ht="13.5">
      <c r="A46" s="597" t="s">
        <v>232</v>
      </c>
      <c r="B46" s="139"/>
      <c r="C46" s="139"/>
      <c r="D46" s="141">
        <v>24259</v>
      </c>
      <c r="E46" s="142"/>
      <c r="F46" s="142"/>
      <c r="G46" s="141">
        <v>26238</v>
      </c>
      <c r="H46" s="142"/>
      <c r="I46" s="142"/>
      <c r="J46" s="141">
        <v>29281</v>
      </c>
      <c r="K46" s="142"/>
      <c r="L46" s="142"/>
      <c r="M46" s="141">
        <v>30621</v>
      </c>
      <c r="N46" s="142"/>
      <c r="O46" s="142"/>
      <c r="P46" s="141">
        <v>31720</v>
      </c>
      <c r="Q46" s="141"/>
      <c r="R46" s="141"/>
      <c r="S46" s="141">
        <v>39027</v>
      </c>
      <c r="T46" s="141"/>
      <c r="U46" s="141"/>
      <c r="V46" s="141">
        <v>39391</v>
      </c>
      <c r="W46" s="141"/>
      <c r="X46" s="141"/>
      <c r="Y46" s="141">
        <v>40124</v>
      </c>
      <c r="Z46" s="597" t="s">
        <v>192</v>
      </c>
    </row>
    <row r="47" spans="1:26" s="138" customFormat="1" ht="9.75" customHeight="1">
      <c r="A47" s="597"/>
      <c r="C47" s="154"/>
      <c r="D47" s="145"/>
      <c r="E47" s="146"/>
      <c r="F47" s="147"/>
      <c r="G47" s="145"/>
      <c r="H47" s="146"/>
      <c r="I47" s="147"/>
      <c r="J47" s="145"/>
      <c r="K47" s="146"/>
      <c r="L47" s="147"/>
      <c r="M47" s="145"/>
      <c r="N47" s="146"/>
      <c r="O47" s="147"/>
      <c r="P47" s="145"/>
      <c r="Q47" s="145"/>
      <c r="R47" s="147"/>
      <c r="S47" s="145"/>
      <c r="T47" s="145"/>
      <c r="U47" s="147"/>
      <c r="V47" s="145"/>
      <c r="W47" s="145"/>
      <c r="X47" s="147"/>
      <c r="Y47" s="145"/>
      <c r="Z47" s="597"/>
    </row>
    <row r="48" spans="1:26" s="138" customFormat="1" ht="9.75" customHeight="1">
      <c r="A48" s="149"/>
      <c r="C48" s="156"/>
      <c r="D48" s="595" t="s">
        <v>233</v>
      </c>
      <c r="E48" s="146"/>
      <c r="F48" s="153"/>
      <c r="G48" s="594" t="s">
        <v>209</v>
      </c>
      <c r="H48" s="146"/>
      <c r="I48" s="153"/>
      <c r="J48" s="594" t="s">
        <v>234</v>
      </c>
      <c r="K48" s="146"/>
      <c r="L48" s="153"/>
      <c r="M48" s="594" t="s">
        <v>235</v>
      </c>
      <c r="N48" s="146"/>
      <c r="O48" s="153"/>
      <c r="P48" s="595" t="s">
        <v>236</v>
      </c>
      <c r="Q48" s="146"/>
      <c r="R48" s="153"/>
      <c r="S48" s="594" t="s">
        <v>237</v>
      </c>
      <c r="T48" s="146"/>
      <c r="U48" s="153"/>
      <c r="V48" s="594" t="s">
        <v>238</v>
      </c>
      <c r="W48" s="146"/>
      <c r="X48" s="153"/>
      <c r="Y48" s="594" t="s">
        <v>239</v>
      </c>
      <c r="Z48" s="149"/>
    </row>
    <row r="49" spans="1:26" s="138" customFormat="1" ht="9.75" customHeight="1">
      <c r="A49" s="149"/>
      <c r="C49" s="154"/>
      <c r="D49" s="595"/>
      <c r="E49" s="146"/>
      <c r="F49" s="147"/>
      <c r="G49" s="594"/>
      <c r="H49" s="146"/>
      <c r="I49" s="145"/>
      <c r="J49" s="594"/>
      <c r="K49" s="146"/>
      <c r="L49" s="146"/>
      <c r="M49" s="594"/>
      <c r="N49" s="146"/>
      <c r="O49" s="146"/>
      <c r="P49" s="595"/>
      <c r="Q49" s="146"/>
      <c r="R49" s="146"/>
      <c r="S49" s="594"/>
      <c r="T49" s="146"/>
      <c r="U49" s="147"/>
      <c r="V49" s="594"/>
      <c r="W49" s="146"/>
      <c r="X49" s="147"/>
      <c r="Y49" s="594"/>
      <c r="Z49" s="149"/>
    </row>
    <row r="50" spans="1:26" s="138" customFormat="1" ht="9.75" customHeight="1">
      <c r="A50" s="149"/>
      <c r="C50" s="156"/>
      <c r="D50" s="595" t="s">
        <v>240</v>
      </c>
      <c r="E50" s="146"/>
      <c r="F50" s="153"/>
      <c r="G50" s="594" t="s">
        <v>235</v>
      </c>
      <c r="H50" s="146"/>
      <c r="I50" s="146"/>
      <c r="J50" s="146"/>
      <c r="K50" s="146"/>
      <c r="L50" s="146"/>
      <c r="M50" s="146" t="s">
        <v>225</v>
      </c>
      <c r="N50" s="146"/>
      <c r="O50" s="146"/>
      <c r="P50" s="146"/>
      <c r="Q50" s="146"/>
      <c r="R50" s="146"/>
      <c r="S50" s="146"/>
      <c r="T50" s="146"/>
      <c r="U50" s="153"/>
      <c r="V50" s="594" t="s">
        <v>241</v>
      </c>
      <c r="W50" s="146"/>
      <c r="X50" s="153"/>
      <c r="Y50" s="594" t="s">
        <v>242</v>
      </c>
      <c r="Z50" s="149"/>
    </row>
    <row r="51" spans="1:26" s="138" customFormat="1" ht="9.75" customHeight="1">
      <c r="A51" s="149"/>
      <c r="C51" s="154"/>
      <c r="D51" s="595"/>
      <c r="E51" s="146"/>
      <c r="F51" s="146"/>
      <c r="G51" s="594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7"/>
      <c r="V51" s="594"/>
      <c r="W51" s="146"/>
      <c r="X51" s="147"/>
      <c r="Y51" s="594"/>
      <c r="Z51" s="149"/>
    </row>
    <row r="52" spans="1:26" s="138" customFormat="1" ht="9.75" customHeight="1">
      <c r="A52" s="149"/>
      <c r="C52" s="156"/>
      <c r="D52" s="595" t="s">
        <v>243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53"/>
      <c r="V52" s="594" t="s">
        <v>244</v>
      </c>
      <c r="W52" s="146"/>
      <c r="X52" s="153"/>
      <c r="Y52" s="594" t="s">
        <v>245</v>
      </c>
      <c r="Z52" s="149"/>
    </row>
    <row r="53" spans="1:26" s="138" customFormat="1" ht="9.75" customHeight="1">
      <c r="A53" s="149"/>
      <c r="C53" s="154"/>
      <c r="D53" s="595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7"/>
      <c r="V53" s="594"/>
      <c r="W53" s="146"/>
      <c r="X53" s="147"/>
      <c r="Y53" s="594"/>
      <c r="Z53" s="149"/>
    </row>
    <row r="54" spans="1:26" s="138" customFormat="1" ht="9.75" customHeight="1">
      <c r="A54" s="149"/>
      <c r="C54" s="156"/>
      <c r="D54" s="595" t="s">
        <v>246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53"/>
      <c r="V54" s="594" t="s">
        <v>247</v>
      </c>
      <c r="W54" s="146"/>
      <c r="X54" s="153"/>
      <c r="Y54" s="594" t="s">
        <v>248</v>
      </c>
      <c r="Z54" s="149"/>
    </row>
    <row r="55" spans="1:26" s="138" customFormat="1" ht="9.75" customHeight="1">
      <c r="A55" s="149"/>
      <c r="D55" s="59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594"/>
      <c r="W55" s="146"/>
      <c r="X55" s="146"/>
      <c r="Y55" s="594"/>
      <c r="Z55" s="149"/>
    </row>
    <row r="56" spans="1:26" s="138" customFormat="1" ht="13.5">
      <c r="A56" s="597" t="s">
        <v>249</v>
      </c>
      <c r="B56" s="139"/>
      <c r="C56" s="139"/>
      <c r="D56" s="141">
        <v>24259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1">
        <v>40124</v>
      </c>
      <c r="Z56" s="597" t="s">
        <v>192</v>
      </c>
    </row>
    <row r="57" spans="1:26" s="138" customFormat="1" ht="9.75" customHeight="1">
      <c r="A57" s="597"/>
      <c r="C57" s="158"/>
      <c r="D57" s="14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5"/>
      <c r="R57" s="145"/>
      <c r="S57" s="145"/>
      <c r="T57" s="145"/>
      <c r="U57" s="145"/>
      <c r="V57" s="145"/>
      <c r="W57" s="145"/>
      <c r="X57" s="151"/>
      <c r="Y57" s="145"/>
      <c r="Z57" s="597"/>
    </row>
    <row r="58" spans="1:26" s="138" customFormat="1" ht="9.75" customHeight="1">
      <c r="A58" s="149"/>
      <c r="C58" s="156"/>
      <c r="D58" s="602" t="s">
        <v>240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594"/>
      <c r="T58" s="146"/>
      <c r="U58" s="146"/>
      <c r="V58" s="146"/>
      <c r="W58" s="145"/>
      <c r="X58" s="153"/>
      <c r="Y58" s="594" t="s">
        <v>239</v>
      </c>
      <c r="Z58" s="149"/>
    </row>
    <row r="59" spans="1:26" s="138" customFormat="1" ht="9.75" customHeight="1">
      <c r="A59" s="149"/>
      <c r="C59" s="158"/>
      <c r="D59" s="602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594"/>
      <c r="T59" s="146"/>
      <c r="U59" s="146"/>
      <c r="V59" s="146"/>
      <c r="W59" s="145"/>
      <c r="X59" s="151"/>
      <c r="Y59" s="594"/>
      <c r="Z59" s="149"/>
    </row>
    <row r="60" spans="1:26" s="138" customFormat="1" ht="9.75" customHeight="1">
      <c r="A60" s="149"/>
      <c r="C60" s="156"/>
      <c r="D60" s="602" t="s">
        <v>243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5"/>
      <c r="X60" s="153"/>
      <c r="Y60" s="594" t="s">
        <v>250</v>
      </c>
      <c r="Z60" s="149"/>
    </row>
    <row r="61" spans="1:26" s="138" customFormat="1" ht="9.75" customHeight="1">
      <c r="A61" s="149"/>
      <c r="C61" s="158"/>
      <c r="D61" s="602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5"/>
      <c r="X61" s="151"/>
      <c r="Y61" s="594"/>
      <c r="Z61" s="149"/>
    </row>
    <row r="62" spans="1:26" s="138" customFormat="1" ht="9.75" customHeight="1">
      <c r="A62" s="149"/>
      <c r="C62" s="156"/>
      <c r="D62" s="602" t="s">
        <v>246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5"/>
      <c r="X62" s="153"/>
      <c r="Y62" s="594" t="s">
        <v>242</v>
      </c>
      <c r="Z62" s="149"/>
    </row>
    <row r="63" spans="1:26" s="138" customFormat="1" ht="9.75" customHeight="1">
      <c r="A63" s="149"/>
      <c r="C63" s="158"/>
      <c r="D63" s="602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5"/>
      <c r="X63" s="151"/>
      <c r="Y63" s="594"/>
      <c r="Z63" s="149"/>
    </row>
    <row r="64" spans="1:26" s="138" customFormat="1" ht="9.75" customHeight="1">
      <c r="A64" s="149"/>
      <c r="C64" s="156"/>
      <c r="D64" s="601" t="s">
        <v>251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5"/>
      <c r="X64" s="153"/>
      <c r="Y64" s="594" t="s">
        <v>245</v>
      </c>
      <c r="Z64" s="149"/>
    </row>
    <row r="65" spans="1:26" s="138" customFormat="1" ht="9.75" customHeight="1">
      <c r="A65" s="149"/>
      <c r="C65" s="144"/>
      <c r="D65" s="594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5"/>
      <c r="X65" s="151"/>
      <c r="Y65" s="594"/>
      <c r="Z65" s="149"/>
    </row>
    <row r="66" spans="1:26" s="138" customFormat="1" ht="9.75" customHeight="1">
      <c r="A66" s="149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5"/>
      <c r="X66" s="153"/>
      <c r="Y66" s="594" t="s">
        <v>252</v>
      </c>
      <c r="Z66" s="149"/>
    </row>
    <row r="67" spans="1:26" s="138" customFormat="1" ht="9.75" customHeight="1">
      <c r="A67" s="149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594"/>
      <c r="Z67" s="149"/>
    </row>
    <row r="68" spans="1:26" s="138" customFormat="1" ht="13.5">
      <c r="A68" s="597" t="s">
        <v>253</v>
      </c>
      <c r="B68" s="139"/>
      <c r="C68" s="139"/>
      <c r="D68" s="142"/>
      <c r="E68" s="142"/>
      <c r="F68" s="142"/>
      <c r="G68" s="142"/>
      <c r="H68" s="142"/>
      <c r="I68" s="142"/>
      <c r="J68" s="141">
        <v>31720</v>
      </c>
      <c r="K68" s="142"/>
      <c r="L68" s="142"/>
      <c r="M68" s="141">
        <v>37200</v>
      </c>
      <c r="N68" s="142"/>
      <c r="O68" s="142"/>
      <c r="P68" s="141">
        <v>37565</v>
      </c>
      <c r="Q68" s="141"/>
      <c r="R68" s="141"/>
      <c r="S68" s="141">
        <v>39027</v>
      </c>
      <c r="T68" s="141"/>
      <c r="U68" s="141"/>
      <c r="V68" s="141"/>
      <c r="W68" s="141"/>
      <c r="X68" s="141"/>
      <c r="Y68" s="141">
        <v>40124</v>
      </c>
      <c r="Z68" s="597" t="s">
        <v>192</v>
      </c>
    </row>
    <row r="69" spans="1:26" s="138" customFormat="1" ht="9.75" customHeight="1">
      <c r="A69" s="597"/>
      <c r="D69" s="146"/>
      <c r="E69" s="146"/>
      <c r="F69" s="146"/>
      <c r="G69" s="146"/>
      <c r="H69" s="146"/>
      <c r="I69" s="151"/>
      <c r="J69" s="145"/>
      <c r="K69" s="146"/>
      <c r="L69" s="151"/>
      <c r="M69" s="145"/>
      <c r="N69" s="146"/>
      <c r="O69" s="151"/>
      <c r="P69" s="145"/>
      <c r="Q69" s="145"/>
      <c r="R69" s="151"/>
      <c r="S69" s="145"/>
      <c r="T69" s="145"/>
      <c r="U69" s="145"/>
      <c r="V69" s="145"/>
      <c r="W69" s="145"/>
      <c r="X69" s="151"/>
      <c r="Y69" s="145"/>
      <c r="Z69" s="597"/>
    </row>
    <row r="70" spans="1:26" s="138" customFormat="1" ht="9.75" customHeight="1">
      <c r="A70" s="149"/>
      <c r="D70" s="146"/>
      <c r="E70" s="146"/>
      <c r="F70" s="146"/>
      <c r="G70" s="146"/>
      <c r="H70" s="146"/>
      <c r="I70" s="153"/>
      <c r="J70" s="595" t="s">
        <v>254</v>
      </c>
      <c r="K70" s="146"/>
      <c r="L70" s="153"/>
      <c r="M70" s="594" t="s">
        <v>255</v>
      </c>
      <c r="N70" s="146"/>
      <c r="O70" s="153"/>
      <c r="P70" s="594" t="s">
        <v>256</v>
      </c>
      <c r="Q70" s="146"/>
      <c r="R70" s="153"/>
      <c r="S70" s="601" t="s">
        <v>257</v>
      </c>
      <c r="T70" s="145"/>
      <c r="U70" s="145"/>
      <c r="V70" s="146"/>
      <c r="W70" s="145"/>
      <c r="X70" s="153"/>
      <c r="Y70" s="594" t="s">
        <v>250</v>
      </c>
      <c r="Z70" s="149"/>
    </row>
    <row r="71" spans="1:26" s="138" customFormat="1" ht="9.75" customHeight="1">
      <c r="A71" s="149"/>
      <c r="D71" s="146"/>
      <c r="E71" s="146"/>
      <c r="F71" s="146"/>
      <c r="G71" s="146"/>
      <c r="H71" s="146"/>
      <c r="I71" s="146"/>
      <c r="J71" s="595"/>
      <c r="K71" s="146"/>
      <c r="L71" s="151"/>
      <c r="M71" s="594"/>
      <c r="N71" s="146"/>
      <c r="O71" s="151"/>
      <c r="P71" s="594"/>
      <c r="Q71" s="146"/>
      <c r="R71" s="146"/>
      <c r="S71" s="601"/>
      <c r="T71" s="145"/>
      <c r="U71" s="145"/>
      <c r="V71" s="146"/>
      <c r="W71" s="145"/>
      <c r="X71" s="151"/>
      <c r="Y71" s="594"/>
      <c r="Z71" s="149"/>
    </row>
    <row r="72" spans="1:26" s="138" customFormat="1" ht="9.75" customHeight="1">
      <c r="A72" s="149"/>
      <c r="D72" s="146"/>
      <c r="E72" s="146"/>
      <c r="F72" s="146"/>
      <c r="G72" s="146"/>
      <c r="H72" s="146"/>
      <c r="I72" s="146"/>
      <c r="J72" s="146"/>
      <c r="K72" s="146"/>
      <c r="L72" s="153"/>
      <c r="M72" s="594" t="s">
        <v>258</v>
      </c>
      <c r="N72" s="146"/>
      <c r="O72" s="153"/>
      <c r="P72" s="594" t="s">
        <v>259</v>
      </c>
      <c r="Q72" s="146"/>
      <c r="R72" s="146"/>
      <c r="S72" s="146"/>
      <c r="T72" s="146"/>
      <c r="U72" s="146"/>
      <c r="V72" s="146"/>
      <c r="W72" s="146"/>
      <c r="X72" s="153"/>
      <c r="Y72" s="594" t="s">
        <v>252</v>
      </c>
      <c r="Z72" s="149"/>
    </row>
    <row r="73" spans="1:26" s="138" customFormat="1" ht="9.75" customHeight="1">
      <c r="A73" s="149"/>
      <c r="D73" s="146"/>
      <c r="E73" s="146"/>
      <c r="F73" s="146"/>
      <c r="G73" s="146"/>
      <c r="H73" s="146"/>
      <c r="I73" s="146"/>
      <c r="J73" s="146"/>
      <c r="K73" s="146"/>
      <c r="L73" s="151"/>
      <c r="M73" s="594"/>
      <c r="N73" s="146"/>
      <c r="O73" s="151"/>
      <c r="P73" s="594"/>
      <c r="Q73" s="146"/>
      <c r="R73" s="146"/>
      <c r="S73" s="146"/>
      <c r="T73" s="146"/>
      <c r="U73" s="146"/>
      <c r="V73" s="146"/>
      <c r="W73" s="146"/>
      <c r="X73" s="146"/>
      <c r="Y73" s="594"/>
      <c r="Z73" s="149"/>
    </row>
    <row r="74" spans="1:26" s="138" customFormat="1" ht="9.75" customHeight="1">
      <c r="A74" s="149"/>
      <c r="D74" s="146"/>
      <c r="E74" s="146"/>
      <c r="F74" s="146"/>
      <c r="G74" s="146"/>
      <c r="H74" s="146"/>
      <c r="I74" s="146"/>
      <c r="J74" s="146"/>
      <c r="K74" s="146"/>
      <c r="L74" s="153"/>
      <c r="M74" s="594" t="s">
        <v>260</v>
      </c>
      <c r="N74" s="146"/>
      <c r="O74" s="153"/>
      <c r="P74" s="594" t="s">
        <v>261</v>
      </c>
      <c r="Q74" s="146"/>
      <c r="R74" s="146"/>
      <c r="S74" s="146"/>
      <c r="T74" s="146"/>
      <c r="U74" s="146"/>
      <c r="V74" s="146"/>
      <c r="W74" s="146"/>
      <c r="X74" s="146"/>
      <c r="Y74" s="146"/>
      <c r="Z74" s="149"/>
    </row>
    <row r="75" spans="1:26" s="138" customFormat="1" ht="9.75" customHeight="1">
      <c r="A75" s="149"/>
      <c r="D75" s="146"/>
      <c r="E75" s="146"/>
      <c r="F75" s="146"/>
      <c r="G75" s="146"/>
      <c r="H75" s="146"/>
      <c r="I75" s="146"/>
      <c r="J75" s="146"/>
      <c r="K75" s="146"/>
      <c r="L75" s="151"/>
      <c r="M75" s="594"/>
      <c r="N75" s="146"/>
      <c r="O75" s="151"/>
      <c r="P75" s="594"/>
      <c r="Q75" s="146"/>
      <c r="R75" s="146"/>
      <c r="S75" s="146"/>
      <c r="T75" s="146"/>
      <c r="U75" s="146"/>
      <c r="V75" s="146"/>
      <c r="W75" s="146"/>
      <c r="X75" s="146"/>
      <c r="Y75" s="146"/>
      <c r="Z75" s="149"/>
    </row>
    <row r="76" spans="1:26" s="138" customFormat="1" ht="9.75" customHeight="1">
      <c r="A76" s="149"/>
      <c r="D76" s="146"/>
      <c r="E76" s="146"/>
      <c r="F76" s="146"/>
      <c r="G76" s="146"/>
      <c r="H76" s="146"/>
      <c r="I76" s="146"/>
      <c r="J76" s="146"/>
      <c r="K76" s="146"/>
      <c r="L76" s="153"/>
      <c r="M76" s="594" t="s">
        <v>262</v>
      </c>
      <c r="N76" s="146"/>
      <c r="O76" s="153"/>
      <c r="P76" s="594" t="s">
        <v>263</v>
      </c>
      <c r="Q76" s="146"/>
      <c r="R76" s="146"/>
      <c r="S76" s="146"/>
      <c r="T76" s="146"/>
      <c r="U76" s="146"/>
      <c r="V76" s="146"/>
      <c r="W76" s="146"/>
      <c r="X76" s="146"/>
      <c r="Y76" s="146"/>
      <c r="Z76" s="149"/>
    </row>
    <row r="77" spans="1:26" s="138" customFormat="1" ht="9.75" customHeight="1">
      <c r="A77" s="149"/>
      <c r="D77" s="146"/>
      <c r="E77" s="146"/>
      <c r="F77" s="146"/>
      <c r="G77" s="146"/>
      <c r="H77" s="146"/>
      <c r="I77" s="146"/>
      <c r="J77" s="146"/>
      <c r="K77" s="146"/>
      <c r="L77" s="151"/>
      <c r="M77" s="594"/>
      <c r="N77" s="146"/>
      <c r="O77" s="146"/>
      <c r="P77" s="594"/>
      <c r="Q77" s="146"/>
      <c r="R77" s="146"/>
      <c r="S77" s="146"/>
      <c r="T77" s="146"/>
      <c r="U77" s="146"/>
      <c r="V77" s="146"/>
      <c r="W77" s="146"/>
      <c r="X77" s="146"/>
      <c r="Y77" s="146"/>
      <c r="Z77" s="149"/>
    </row>
    <row r="78" spans="1:26" s="138" customFormat="1" ht="9.75" customHeight="1">
      <c r="A78" s="149"/>
      <c r="D78" s="146"/>
      <c r="E78" s="146"/>
      <c r="F78" s="146"/>
      <c r="G78" s="146"/>
      <c r="H78" s="146"/>
      <c r="I78" s="146"/>
      <c r="J78" s="146"/>
      <c r="K78" s="146"/>
      <c r="L78" s="153"/>
      <c r="M78" s="594" t="s">
        <v>264</v>
      </c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9"/>
    </row>
    <row r="79" spans="1:26" s="138" customFormat="1" ht="9.75" customHeight="1">
      <c r="A79" s="149"/>
      <c r="D79" s="146"/>
      <c r="E79" s="146"/>
      <c r="F79" s="146"/>
      <c r="G79" s="146"/>
      <c r="H79" s="146"/>
      <c r="I79" s="146"/>
      <c r="J79" s="146"/>
      <c r="K79" s="146"/>
      <c r="L79" s="146"/>
      <c r="M79" s="594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9"/>
    </row>
    <row r="80" spans="1:26" s="138" customFormat="1" ht="9.75" customHeight="1">
      <c r="A80" s="149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9"/>
    </row>
    <row r="81" spans="1:26" s="138" customFormat="1" ht="9.75" customHeight="1">
      <c r="A81" s="149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</row>
    <row r="82" spans="1:26" s="138" customFormat="1">
      <c r="A82" s="600" t="s">
        <v>265</v>
      </c>
      <c r="B82" s="600"/>
      <c r="C82" s="600"/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00"/>
      <c r="Z82" s="600"/>
    </row>
    <row r="83" spans="1:26" s="138" customFormat="1" ht="9.75" customHeight="1">
      <c r="A83" s="149"/>
      <c r="Z83" s="149"/>
    </row>
    <row r="84" spans="1:26" s="138" customFormat="1" ht="13.5">
      <c r="A84" s="597" t="s">
        <v>266</v>
      </c>
      <c r="B84" s="139"/>
      <c r="C84" s="139"/>
      <c r="D84" s="141">
        <v>24259</v>
      </c>
      <c r="E84" s="142"/>
      <c r="F84" s="142"/>
      <c r="G84" s="141">
        <v>26238</v>
      </c>
      <c r="H84" s="142"/>
      <c r="I84" s="142"/>
      <c r="J84" s="141">
        <v>29281</v>
      </c>
      <c r="K84" s="142"/>
      <c r="L84" s="142"/>
      <c r="M84" s="141">
        <v>30987</v>
      </c>
      <c r="N84" s="142"/>
      <c r="O84" s="142"/>
      <c r="P84" s="142"/>
      <c r="Q84" s="142"/>
      <c r="R84" s="142"/>
      <c r="S84" s="142"/>
      <c r="T84" s="142"/>
      <c r="U84" s="142"/>
      <c r="V84" s="141">
        <v>39391</v>
      </c>
      <c r="W84" s="142"/>
      <c r="X84" s="142"/>
      <c r="Y84" s="141">
        <v>43435</v>
      </c>
      <c r="Z84" s="597" t="s">
        <v>266</v>
      </c>
    </row>
    <row r="85" spans="1:26" s="138" customFormat="1" ht="9.75" customHeight="1">
      <c r="A85" s="597"/>
      <c r="C85" s="158"/>
      <c r="D85" s="145"/>
      <c r="E85" s="146"/>
      <c r="F85" s="151"/>
      <c r="G85" s="145"/>
      <c r="H85" s="146"/>
      <c r="I85" s="151"/>
      <c r="J85" s="145"/>
      <c r="K85" s="146"/>
      <c r="L85" s="151"/>
      <c r="M85" s="145"/>
      <c r="N85" s="146"/>
      <c r="O85" s="146"/>
      <c r="P85" s="146"/>
      <c r="Q85" s="145"/>
      <c r="R85" s="145"/>
      <c r="S85" s="145"/>
      <c r="T85" s="145"/>
      <c r="U85" s="151"/>
      <c r="V85" s="145"/>
      <c r="W85" s="145"/>
      <c r="X85" s="151"/>
      <c r="Y85" s="145"/>
      <c r="Z85" s="597"/>
    </row>
    <row r="86" spans="1:26" s="138" customFormat="1" ht="9.75" customHeight="1">
      <c r="A86" s="149"/>
      <c r="C86" s="156"/>
      <c r="D86" s="594" t="s">
        <v>208</v>
      </c>
      <c r="E86" s="146"/>
      <c r="F86" s="153"/>
      <c r="G86" s="594" t="s">
        <v>209</v>
      </c>
      <c r="H86" s="146"/>
      <c r="I86" s="153"/>
      <c r="J86" s="595" t="s">
        <v>210</v>
      </c>
      <c r="K86" s="146"/>
      <c r="L86" s="153"/>
      <c r="M86" s="595" t="s">
        <v>197</v>
      </c>
      <c r="N86" s="146"/>
      <c r="O86" s="146"/>
      <c r="P86" s="146"/>
      <c r="Q86" s="146"/>
      <c r="R86" s="146"/>
      <c r="S86" s="146"/>
      <c r="T86" s="146"/>
      <c r="U86" s="153"/>
      <c r="V86" s="594" t="s">
        <v>241</v>
      </c>
      <c r="W86" s="146"/>
      <c r="X86" s="153"/>
      <c r="Y86" s="594" t="s">
        <v>267</v>
      </c>
      <c r="Z86" s="149"/>
    </row>
    <row r="87" spans="1:26" s="138" customFormat="1" ht="9.75" customHeight="1">
      <c r="A87" s="149"/>
      <c r="C87" s="158"/>
      <c r="D87" s="594"/>
      <c r="E87" s="146"/>
      <c r="F87" s="146"/>
      <c r="G87" s="594"/>
      <c r="H87" s="146"/>
      <c r="I87" s="146"/>
      <c r="J87" s="595"/>
      <c r="K87" s="146"/>
      <c r="L87" s="151"/>
      <c r="M87" s="595"/>
      <c r="N87" s="146"/>
      <c r="O87" s="146"/>
      <c r="P87" s="146"/>
      <c r="Q87" s="146"/>
      <c r="R87" s="146"/>
      <c r="S87" s="146"/>
      <c r="T87" s="146"/>
      <c r="U87" s="151"/>
      <c r="V87" s="594"/>
      <c r="W87" s="146"/>
      <c r="X87" s="145"/>
      <c r="Y87" s="594"/>
      <c r="Z87" s="149"/>
    </row>
    <row r="88" spans="1:26" s="138" customFormat="1" ht="9.75" customHeight="1">
      <c r="A88" s="149"/>
      <c r="C88" s="156"/>
      <c r="D88" s="595" t="s">
        <v>211</v>
      </c>
      <c r="E88" s="146"/>
      <c r="F88" s="146"/>
      <c r="G88" s="146"/>
      <c r="H88" s="146"/>
      <c r="I88" s="146"/>
      <c r="J88" s="146"/>
      <c r="K88" s="146"/>
      <c r="L88" s="153"/>
      <c r="M88" s="594" t="s">
        <v>201</v>
      </c>
      <c r="N88" s="146"/>
      <c r="O88" s="146"/>
      <c r="P88" s="146"/>
      <c r="Q88" s="146"/>
      <c r="R88" s="146"/>
      <c r="S88" s="146"/>
      <c r="T88" s="146"/>
      <c r="U88" s="153"/>
      <c r="V88" s="594" t="s">
        <v>247</v>
      </c>
      <c r="W88" s="146"/>
      <c r="X88" s="146"/>
      <c r="Y88" s="146"/>
      <c r="Z88" s="149"/>
    </row>
    <row r="89" spans="1:26" s="138" customFormat="1" ht="9.75" customHeight="1">
      <c r="A89" s="149"/>
      <c r="C89" s="158"/>
      <c r="D89" s="595"/>
      <c r="E89" s="146"/>
      <c r="F89" s="146"/>
      <c r="G89" s="146"/>
      <c r="H89" s="146"/>
      <c r="I89" s="146"/>
      <c r="J89" s="146"/>
      <c r="K89" s="146"/>
      <c r="L89" s="151"/>
      <c r="M89" s="594"/>
      <c r="N89" s="146"/>
      <c r="O89" s="146"/>
      <c r="P89" s="146"/>
      <c r="Q89" s="146"/>
      <c r="R89" s="146"/>
      <c r="S89" s="146"/>
      <c r="T89" s="146"/>
      <c r="U89" s="146"/>
      <c r="V89" s="594"/>
      <c r="W89" s="146"/>
      <c r="X89" s="146"/>
      <c r="Y89" s="146"/>
      <c r="Z89" s="149"/>
    </row>
    <row r="90" spans="1:26" s="138" customFormat="1" ht="9.75" customHeight="1">
      <c r="A90" s="149"/>
      <c r="C90" s="156"/>
      <c r="D90" s="595" t="s">
        <v>212</v>
      </c>
      <c r="E90" s="146"/>
      <c r="F90" s="146"/>
      <c r="G90" s="146"/>
      <c r="H90" s="146"/>
      <c r="I90" s="146"/>
      <c r="J90" s="146"/>
      <c r="K90" s="146"/>
      <c r="L90" s="153"/>
      <c r="M90" s="595" t="s">
        <v>213</v>
      </c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9"/>
    </row>
    <row r="91" spans="1:26" s="138" customFormat="1" ht="9.75" customHeight="1">
      <c r="A91" s="149"/>
      <c r="C91" s="158"/>
      <c r="D91" s="595"/>
      <c r="E91" s="146"/>
      <c r="F91" s="146"/>
      <c r="G91" s="146"/>
      <c r="H91" s="146"/>
      <c r="I91" s="146"/>
      <c r="J91" s="146"/>
      <c r="K91" s="146"/>
      <c r="L91" s="151"/>
      <c r="M91" s="595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9"/>
    </row>
    <row r="92" spans="1:26" s="138" customFormat="1" ht="9.75" customHeight="1">
      <c r="A92" s="149"/>
      <c r="C92" s="156"/>
      <c r="D92" s="595" t="s">
        <v>214</v>
      </c>
      <c r="E92" s="146"/>
      <c r="F92" s="146"/>
      <c r="G92" s="146"/>
      <c r="H92" s="146"/>
      <c r="I92" s="146"/>
      <c r="J92" s="146"/>
      <c r="K92" s="146"/>
      <c r="L92" s="153"/>
      <c r="M92" s="595" t="s">
        <v>268</v>
      </c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5"/>
      <c r="Y92" s="146"/>
      <c r="Z92" s="149"/>
    </row>
    <row r="93" spans="1:26" s="138" customFormat="1" ht="9.75" customHeight="1">
      <c r="A93" s="149"/>
      <c r="C93" s="158"/>
      <c r="D93" s="595"/>
      <c r="E93" s="146"/>
      <c r="F93" s="146"/>
      <c r="G93" s="146"/>
      <c r="H93" s="146"/>
      <c r="I93" s="146"/>
      <c r="J93" s="146"/>
      <c r="K93" s="146"/>
      <c r="L93" s="146"/>
      <c r="M93" s="595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9"/>
    </row>
    <row r="94" spans="1:26" s="138" customFormat="1" ht="9.75" customHeight="1">
      <c r="A94" s="149"/>
      <c r="C94" s="156"/>
      <c r="D94" s="594" t="s">
        <v>215</v>
      </c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9"/>
    </row>
    <row r="95" spans="1:26" s="138" customFormat="1" ht="9.75" customHeight="1">
      <c r="A95" s="149"/>
      <c r="C95" s="158"/>
      <c r="D95" s="594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9"/>
    </row>
    <row r="96" spans="1:26" s="138" customFormat="1" ht="9.75" customHeight="1">
      <c r="A96" s="149"/>
      <c r="C96" s="156"/>
      <c r="D96" s="595" t="s">
        <v>216</v>
      </c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9"/>
    </row>
    <row r="97" spans="1:26" s="138" customFormat="1" ht="9.75" customHeight="1">
      <c r="A97" s="149"/>
      <c r="C97" s="158"/>
      <c r="D97" s="595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9"/>
    </row>
    <row r="98" spans="1:26" s="138" customFormat="1" ht="9.75" customHeight="1">
      <c r="A98" s="149"/>
      <c r="C98" s="156"/>
      <c r="D98" s="595" t="s">
        <v>217</v>
      </c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9"/>
    </row>
    <row r="99" spans="1:26" s="138" customFormat="1" ht="9.75" customHeight="1">
      <c r="A99" s="149"/>
      <c r="D99" s="595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9"/>
    </row>
    <row r="100" spans="1:26" s="138" customFormat="1" ht="13.5">
      <c r="A100" s="597" t="s">
        <v>269</v>
      </c>
      <c r="B100" s="139"/>
      <c r="C100" s="139"/>
      <c r="D100" s="142"/>
      <c r="E100" s="142"/>
      <c r="F100" s="142"/>
      <c r="G100" s="142"/>
      <c r="H100" s="142"/>
      <c r="I100" s="142"/>
      <c r="J100" s="142"/>
      <c r="K100" s="142"/>
      <c r="L100" s="142"/>
      <c r="M100" s="141">
        <v>29891</v>
      </c>
      <c r="N100" s="142"/>
      <c r="O100" s="142"/>
      <c r="P100" s="141">
        <v>30256</v>
      </c>
      <c r="Q100" s="141"/>
      <c r="R100" s="141"/>
      <c r="S100" s="141"/>
      <c r="T100" s="141"/>
      <c r="U100" s="141"/>
      <c r="V100" s="141">
        <v>41216</v>
      </c>
      <c r="W100" s="141"/>
      <c r="X100" s="141"/>
      <c r="Y100" s="141">
        <v>43785</v>
      </c>
      <c r="Z100" s="597" t="s">
        <v>192</v>
      </c>
    </row>
    <row r="101" spans="1:26" s="138" customFormat="1" ht="9.75" customHeight="1">
      <c r="A101" s="597"/>
      <c r="D101" s="146"/>
      <c r="E101" s="146"/>
      <c r="F101" s="146"/>
      <c r="G101" s="146"/>
      <c r="H101" s="146"/>
      <c r="I101" s="146"/>
      <c r="J101" s="146"/>
      <c r="K101" s="146"/>
      <c r="L101" s="151"/>
      <c r="M101" s="145"/>
      <c r="N101" s="146"/>
      <c r="O101" s="151"/>
      <c r="P101" s="145"/>
      <c r="Q101" s="145"/>
      <c r="R101" s="145"/>
      <c r="S101" s="145"/>
      <c r="T101" s="145"/>
      <c r="U101" s="151"/>
      <c r="V101" s="145"/>
      <c r="W101" s="145"/>
      <c r="X101" s="151"/>
      <c r="Y101" s="145"/>
      <c r="Z101" s="597"/>
    </row>
    <row r="102" spans="1:26" s="138" customFormat="1" ht="9.75" customHeight="1">
      <c r="A102" s="149"/>
      <c r="D102" s="146"/>
      <c r="E102" s="146"/>
      <c r="F102" s="146"/>
      <c r="G102" s="146"/>
      <c r="H102" s="146"/>
      <c r="I102" s="146"/>
      <c r="J102" s="146"/>
      <c r="K102" s="146"/>
      <c r="L102" s="153"/>
      <c r="M102" s="594" t="s">
        <v>199</v>
      </c>
      <c r="N102" s="146"/>
      <c r="O102" s="153"/>
      <c r="P102" s="595" t="s">
        <v>203</v>
      </c>
      <c r="Q102" s="146"/>
      <c r="R102" s="146"/>
      <c r="S102" s="594"/>
      <c r="T102" s="146"/>
      <c r="U102" s="153"/>
      <c r="V102" s="594" t="s">
        <v>270</v>
      </c>
      <c r="W102" s="146"/>
      <c r="X102" s="153"/>
      <c r="Y102" s="594" t="s">
        <v>271</v>
      </c>
      <c r="Z102" s="149"/>
    </row>
    <row r="103" spans="1:26" s="138" customFormat="1" ht="9.75" customHeight="1">
      <c r="A103" s="149"/>
      <c r="D103" s="146"/>
      <c r="E103" s="146"/>
      <c r="F103" s="146"/>
      <c r="G103" s="146"/>
      <c r="H103" s="146"/>
      <c r="I103" s="146"/>
      <c r="J103" s="146"/>
      <c r="K103" s="146"/>
      <c r="L103" s="146"/>
      <c r="M103" s="594"/>
      <c r="N103" s="146"/>
      <c r="O103" s="146"/>
      <c r="P103" s="595"/>
      <c r="Q103" s="146"/>
      <c r="R103" s="146"/>
      <c r="S103" s="594"/>
      <c r="T103" s="146"/>
      <c r="U103" s="151"/>
      <c r="V103" s="594"/>
      <c r="W103" s="146"/>
      <c r="X103" s="155"/>
      <c r="Y103" s="594"/>
      <c r="Z103" s="149"/>
    </row>
    <row r="104" spans="1:26" s="138" customFormat="1" ht="9.75" customHeight="1">
      <c r="A104" s="149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53"/>
      <c r="V104" s="594" t="s">
        <v>272</v>
      </c>
      <c r="W104" s="146"/>
      <c r="X104" s="146"/>
      <c r="Y104" s="146"/>
      <c r="Z104" s="149"/>
    </row>
    <row r="105" spans="1:26" s="138" customFormat="1" ht="9.75" customHeight="1">
      <c r="A105" s="149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594"/>
      <c r="W105" s="146"/>
      <c r="X105" s="146"/>
      <c r="Y105" s="146"/>
      <c r="Z105" s="149"/>
    </row>
    <row r="106" spans="1:26" s="138" customFormat="1" ht="13.5">
      <c r="A106" s="597" t="s">
        <v>273</v>
      </c>
      <c r="B106" s="139"/>
      <c r="C106" s="139"/>
      <c r="D106" s="141">
        <v>23682</v>
      </c>
      <c r="E106" s="142"/>
      <c r="F106" s="142"/>
      <c r="G106" s="141">
        <v>23894</v>
      </c>
      <c r="H106" s="142"/>
      <c r="I106" s="142"/>
      <c r="J106" s="141">
        <v>24412</v>
      </c>
      <c r="K106" s="142"/>
      <c r="L106" s="142"/>
      <c r="M106" s="141">
        <v>29891</v>
      </c>
      <c r="N106" s="142"/>
      <c r="O106" s="142"/>
      <c r="P106" s="141">
        <v>30256</v>
      </c>
      <c r="Q106" s="141"/>
      <c r="R106" s="141"/>
      <c r="S106" s="141"/>
      <c r="T106" s="141"/>
      <c r="U106" s="141"/>
      <c r="V106" s="141"/>
      <c r="W106" s="141"/>
      <c r="X106" s="141"/>
      <c r="Y106" s="141">
        <v>43785</v>
      </c>
      <c r="Z106" s="597" t="s">
        <v>274</v>
      </c>
    </row>
    <row r="107" spans="1:26" s="138" customFormat="1" ht="9.75" customHeight="1">
      <c r="A107" s="597"/>
      <c r="C107" s="154"/>
      <c r="D107" s="145"/>
      <c r="E107" s="146"/>
      <c r="F107" s="147"/>
      <c r="G107" s="146"/>
      <c r="H107" s="146"/>
      <c r="I107" s="147"/>
      <c r="J107" s="145"/>
      <c r="K107" s="146"/>
      <c r="L107" s="147"/>
      <c r="M107" s="145"/>
      <c r="N107" s="146"/>
      <c r="O107" s="147"/>
      <c r="P107" s="145"/>
      <c r="Q107" s="145"/>
      <c r="R107" s="145"/>
      <c r="S107" s="145"/>
      <c r="T107" s="145"/>
      <c r="U107" s="145"/>
      <c r="V107" s="145"/>
      <c r="W107" s="145"/>
      <c r="X107" s="151"/>
      <c r="Y107" s="145"/>
      <c r="Z107" s="597"/>
    </row>
    <row r="108" spans="1:26" s="138" customFormat="1" ht="9.75" customHeight="1">
      <c r="A108" s="149"/>
      <c r="C108" s="156"/>
      <c r="D108" s="595" t="s">
        <v>275</v>
      </c>
      <c r="E108" s="146"/>
      <c r="F108" s="153"/>
      <c r="G108" s="602" t="s">
        <v>220</v>
      </c>
      <c r="H108" s="146"/>
      <c r="I108" s="153"/>
      <c r="J108" s="595" t="s">
        <v>221</v>
      </c>
      <c r="K108" s="146"/>
      <c r="L108" s="153"/>
      <c r="M108" s="595" t="s">
        <v>222</v>
      </c>
      <c r="N108" s="146"/>
      <c r="O108" s="153"/>
      <c r="P108" s="595" t="s">
        <v>276</v>
      </c>
      <c r="Q108" s="146"/>
      <c r="R108" s="146"/>
      <c r="S108" s="146"/>
      <c r="T108" s="146"/>
      <c r="U108" s="146"/>
      <c r="V108" s="146"/>
      <c r="W108" s="146"/>
      <c r="X108" s="153"/>
      <c r="Y108" s="594" t="s">
        <v>271</v>
      </c>
      <c r="Z108" s="149"/>
    </row>
    <row r="109" spans="1:26" s="138" customFormat="1" ht="9.75" customHeight="1">
      <c r="A109" s="149"/>
      <c r="C109" s="158"/>
      <c r="D109" s="595"/>
      <c r="E109" s="146"/>
      <c r="F109" s="151"/>
      <c r="G109" s="602"/>
      <c r="H109" s="146"/>
      <c r="I109" s="145"/>
      <c r="J109" s="595"/>
      <c r="K109" s="146"/>
      <c r="L109" s="151"/>
      <c r="M109" s="595"/>
      <c r="N109" s="146"/>
      <c r="O109" s="151"/>
      <c r="P109" s="595"/>
      <c r="Q109" s="146"/>
      <c r="R109" s="146"/>
      <c r="S109" s="146"/>
      <c r="T109" s="146"/>
      <c r="U109" s="146"/>
      <c r="V109" s="146"/>
      <c r="W109" s="146"/>
      <c r="X109" s="155"/>
      <c r="Y109" s="594"/>
      <c r="Z109" s="149"/>
    </row>
    <row r="110" spans="1:26" s="138" customFormat="1" ht="9.75" customHeight="1">
      <c r="A110" s="149"/>
      <c r="C110" s="156"/>
      <c r="D110" s="595" t="s">
        <v>277</v>
      </c>
      <c r="E110" s="146"/>
      <c r="F110" s="153"/>
      <c r="G110" s="595" t="s">
        <v>278</v>
      </c>
      <c r="H110" s="146"/>
      <c r="I110" s="146"/>
      <c r="J110" s="146" t="s">
        <v>225</v>
      </c>
      <c r="K110" s="146"/>
      <c r="L110" s="153"/>
      <c r="M110" s="595" t="s">
        <v>226</v>
      </c>
      <c r="N110" s="146"/>
      <c r="O110" s="153"/>
      <c r="P110" s="595" t="s">
        <v>200</v>
      </c>
      <c r="Q110" s="146"/>
      <c r="R110" s="146"/>
      <c r="S110" s="146"/>
      <c r="T110" s="146"/>
      <c r="U110" s="146"/>
      <c r="V110" s="146"/>
      <c r="W110" s="146"/>
      <c r="X110" s="146"/>
      <c r="Y110" s="146"/>
      <c r="Z110" s="149"/>
    </row>
    <row r="111" spans="1:26" s="138" customFormat="1" ht="9.75" customHeight="1">
      <c r="A111" s="149"/>
      <c r="C111" s="158"/>
      <c r="D111" s="595"/>
      <c r="E111" s="146"/>
      <c r="F111" s="151"/>
      <c r="G111" s="595"/>
      <c r="H111" s="146"/>
      <c r="I111" s="146"/>
      <c r="J111" s="146"/>
      <c r="K111" s="146"/>
      <c r="L111" s="151"/>
      <c r="M111" s="595"/>
      <c r="N111" s="146"/>
      <c r="O111" s="151"/>
      <c r="P111" s="595"/>
      <c r="Q111" s="146"/>
      <c r="R111" s="146"/>
      <c r="S111" s="146"/>
      <c r="T111" s="146"/>
      <c r="U111" s="146"/>
      <c r="V111" s="146"/>
      <c r="W111" s="146"/>
      <c r="X111" s="146"/>
      <c r="Y111" s="146"/>
      <c r="Z111" s="149"/>
    </row>
    <row r="112" spans="1:26" s="138" customFormat="1" ht="9.75" customHeight="1">
      <c r="A112" s="149"/>
      <c r="C112" s="156"/>
      <c r="D112" s="595" t="s">
        <v>279</v>
      </c>
      <c r="E112" s="146"/>
      <c r="F112" s="153"/>
      <c r="G112" s="595" t="s">
        <v>224</v>
      </c>
      <c r="H112" s="146"/>
      <c r="I112" s="146"/>
      <c r="J112" s="146"/>
      <c r="K112" s="146"/>
      <c r="L112" s="153"/>
      <c r="M112" s="595" t="s">
        <v>195</v>
      </c>
      <c r="N112" s="146"/>
      <c r="O112" s="153"/>
      <c r="P112" s="595" t="s">
        <v>203</v>
      </c>
      <c r="Q112" s="146"/>
      <c r="R112" s="146"/>
      <c r="S112" s="146"/>
      <c r="T112" s="146"/>
      <c r="U112" s="146"/>
      <c r="V112" s="146"/>
      <c r="W112" s="146"/>
      <c r="X112" s="146"/>
      <c r="Y112" s="145"/>
      <c r="Z112" s="149"/>
    </row>
    <row r="113" spans="1:26" s="138" customFormat="1" ht="9.75" customHeight="1">
      <c r="A113" s="149"/>
      <c r="C113" s="158"/>
      <c r="D113" s="595"/>
      <c r="E113" s="146"/>
      <c r="F113" s="151"/>
      <c r="G113" s="595"/>
      <c r="H113" s="146"/>
      <c r="I113" s="146"/>
      <c r="J113" s="146"/>
      <c r="K113" s="146"/>
      <c r="L113" s="151"/>
      <c r="M113" s="595"/>
      <c r="N113" s="146"/>
      <c r="O113" s="146"/>
      <c r="P113" s="595"/>
      <c r="Q113" s="146"/>
      <c r="R113" s="146"/>
      <c r="S113" s="146"/>
      <c r="T113" s="146"/>
      <c r="U113" s="146"/>
      <c r="V113" s="146"/>
      <c r="W113" s="145"/>
      <c r="X113" s="146"/>
      <c r="Y113" s="146"/>
      <c r="Z113" s="149"/>
    </row>
    <row r="114" spans="1:26" s="138" customFormat="1" ht="9.75" customHeight="1">
      <c r="A114" s="149"/>
      <c r="C114" s="156"/>
      <c r="D114" s="595" t="s">
        <v>280</v>
      </c>
      <c r="E114" s="146"/>
      <c r="F114" s="153"/>
      <c r="G114" s="602" t="s">
        <v>228</v>
      </c>
      <c r="H114" s="146"/>
      <c r="I114" s="146"/>
      <c r="J114" s="146"/>
      <c r="K114" s="146"/>
      <c r="L114" s="153"/>
      <c r="M114" s="594" t="s">
        <v>230</v>
      </c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9"/>
    </row>
    <row r="115" spans="1:26" s="138" customFormat="1" ht="9.75" customHeight="1">
      <c r="A115" s="149"/>
      <c r="C115" s="158"/>
      <c r="D115" s="595"/>
      <c r="E115" s="146"/>
      <c r="F115" s="151"/>
      <c r="G115" s="602"/>
      <c r="H115" s="146"/>
      <c r="I115" s="146"/>
      <c r="J115" s="146"/>
      <c r="K115" s="146"/>
      <c r="L115" s="146"/>
      <c r="M115" s="594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9"/>
    </row>
    <row r="116" spans="1:26" s="138" customFormat="1" ht="9.75" customHeight="1">
      <c r="A116" s="149"/>
      <c r="C116" s="156"/>
      <c r="D116" s="595" t="s">
        <v>219</v>
      </c>
      <c r="E116" s="146"/>
      <c r="F116" s="153"/>
      <c r="G116" s="602" t="s">
        <v>205</v>
      </c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9"/>
    </row>
    <row r="117" spans="1:26" s="138" customFormat="1" ht="9.75" customHeight="1">
      <c r="A117" s="149"/>
      <c r="C117" s="158"/>
      <c r="D117" s="595"/>
      <c r="E117" s="146"/>
      <c r="F117" s="151"/>
      <c r="G117" s="602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9"/>
    </row>
    <row r="118" spans="1:26" s="138" customFormat="1" ht="9.75" customHeight="1">
      <c r="A118" s="149"/>
      <c r="C118" s="156"/>
      <c r="D118" s="595" t="s">
        <v>223</v>
      </c>
      <c r="E118" s="146"/>
      <c r="F118" s="153"/>
      <c r="G118" s="595" t="s">
        <v>206</v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9"/>
    </row>
    <row r="119" spans="1:26" s="138" customFormat="1" ht="9.75" customHeight="1">
      <c r="A119" s="149"/>
      <c r="C119" s="158"/>
      <c r="D119" s="595"/>
      <c r="E119" s="146"/>
      <c r="F119" s="146"/>
      <c r="G119" s="595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9"/>
    </row>
    <row r="120" spans="1:26" s="138" customFormat="1" ht="9.75" customHeight="1">
      <c r="A120" s="149"/>
      <c r="C120" s="156"/>
      <c r="D120" s="595" t="s">
        <v>227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9"/>
    </row>
    <row r="121" spans="1:26" s="138" customFormat="1" ht="9.75" customHeight="1">
      <c r="A121" s="149"/>
      <c r="C121" s="158"/>
      <c r="D121" s="595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5"/>
      <c r="Q121" s="146"/>
      <c r="R121" s="146"/>
      <c r="S121" s="146"/>
      <c r="T121" s="146"/>
      <c r="U121" s="146"/>
      <c r="V121" s="146"/>
      <c r="W121" s="146"/>
      <c r="X121" s="146"/>
      <c r="Y121" s="146"/>
      <c r="Z121" s="149"/>
    </row>
    <row r="122" spans="1:26" s="138" customFormat="1" ht="9.75" customHeight="1">
      <c r="A122" s="149"/>
      <c r="C122" s="156"/>
      <c r="D122" s="595" t="s">
        <v>221</v>
      </c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9"/>
    </row>
    <row r="123" spans="1:26" s="138" customFormat="1" ht="9.75" customHeight="1">
      <c r="A123" s="149"/>
      <c r="C123" s="158"/>
      <c r="D123" s="59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9"/>
    </row>
    <row r="124" spans="1:26" s="138" customFormat="1" ht="9.75" customHeight="1">
      <c r="A124" s="149"/>
      <c r="C124" s="156"/>
      <c r="D124" s="595" t="s">
        <v>231</v>
      </c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9"/>
    </row>
    <row r="125" spans="1:26" s="138" customFormat="1" ht="9.75" customHeight="1">
      <c r="A125" s="149"/>
      <c r="D125" s="595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9"/>
    </row>
    <row r="126" spans="1:26" s="138" customFormat="1" ht="13.5">
      <c r="A126" s="597" t="s">
        <v>281</v>
      </c>
      <c r="B126" s="139"/>
      <c r="C126" s="139"/>
      <c r="D126" s="141">
        <v>24259</v>
      </c>
      <c r="E126" s="142"/>
      <c r="F126" s="142"/>
      <c r="G126" s="141">
        <v>26238</v>
      </c>
      <c r="H126" s="142"/>
      <c r="I126" s="142"/>
      <c r="J126" s="141">
        <v>29281</v>
      </c>
      <c r="K126" s="142"/>
      <c r="L126" s="142"/>
      <c r="M126" s="141">
        <v>30621</v>
      </c>
      <c r="N126" s="142"/>
      <c r="O126" s="142"/>
      <c r="P126" s="141">
        <v>31720</v>
      </c>
      <c r="Q126" s="141"/>
      <c r="R126" s="141"/>
      <c r="S126" s="141">
        <v>39027</v>
      </c>
      <c r="T126" s="141"/>
      <c r="U126" s="141"/>
      <c r="V126" s="141">
        <v>39391</v>
      </c>
      <c r="W126" s="141"/>
      <c r="X126" s="141"/>
      <c r="Y126" s="141">
        <v>40124</v>
      </c>
      <c r="Z126" s="597" t="s">
        <v>192</v>
      </c>
    </row>
    <row r="127" spans="1:26" s="138" customFormat="1" ht="9.75" customHeight="1">
      <c r="A127" s="597"/>
      <c r="C127" s="154"/>
      <c r="D127" s="145"/>
      <c r="E127" s="146"/>
      <c r="F127" s="147"/>
      <c r="G127" s="145"/>
      <c r="H127" s="146"/>
      <c r="I127" s="147"/>
      <c r="J127" s="145"/>
      <c r="K127" s="146"/>
      <c r="L127" s="147"/>
      <c r="M127" s="145"/>
      <c r="N127" s="146"/>
      <c r="O127" s="147"/>
      <c r="P127" s="145"/>
      <c r="Q127" s="145"/>
      <c r="R127" s="147"/>
      <c r="S127" s="145"/>
      <c r="T127" s="145"/>
      <c r="U127" s="147"/>
      <c r="V127" s="145"/>
      <c r="W127" s="145"/>
      <c r="X127" s="147"/>
      <c r="Y127" s="145"/>
      <c r="Z127" s="597"/>
    </row>
    <row r="128" spans="1:26" s="138" customFormat="1" ht="9.75" customHeight="1">
      <c r="A128" s="149"/>
      <c r="C128" s="156"/>
      <c r="D128" s="595" t="s">
        <v>233</v>
      </c>
      <c r="E128" s="146"/>
      <c r="F128" s="153"/>
      <c r="G128" s="594" t="s">
        <v>209</v>
      </c>
      <c r="H128" s="146"/>
      <c r="I128" s="153"/>
      <c r="J128" s="594" t="s">
        <v>282</v>
      </c>
      <c r="K128" s="146"/>
      <c r="L128" s="153"/>
      <c r="M128" s="594" t="s">
        <v>235</v>
      </c>
      <c r="N128" s="146"/>
      <c r="O128" s="153"/>
      <c r="P128" s="595" t="s">
        <v>236</v>
      </c>
      <c r="Q128" s="146"/>
      <c r="R128" s="153"/>
      <c r="S128" s="594" t="s">
        <v>237</v>
      </c>
      <c r="T128" s="146"/>
      <c r="U128" s="153"/>
      <c r="V128" s="594" t="s">
        <v>238</v>
      </c>
      <c r="W128" s="146"/>
      <c r="X128" s="153"/>
      <c r="Y128" s="594" t="s">
        <v>239</v>
      </c>
      <c r="Z128" s="149"/>
    </row>
    <row r="129" spans="1:26" s="138" customFormat="1" ht="9.75" customHeight="1">
      <c r="A129" s="149"/>
      <c r="C129" s="158"/>
      <c r="D129" s="595"/>
      <c r="E129" s="146"/>
      <c r="F129" s="151"/>
      <c r="G129" s="594"/>
      <c r="H129" s="146"/>
      <c r="I129" s="146"/>
      <c r="J129" s="594"/>
      <c r="K129" s="146"/>
      <c r="L129" s="146"/>
      <c r="M129" s="594"/>
      <c r="N129" s="146"/>
      <c r="O129" s="146"/>
      <c r="P129" s="595"/>
      <c r="Q129" s="146"/>
      <c r="R129" s="146"/>
      <c r="S129" s="594"/>
      <c r="T129" s="146"/>
      <c r="U129" s="151"/>
      <c r="V129" s="594"/>
      <c r="W129" s="146"/>
      <c r="X129" s="151"/>
      <c r="Y129" s="594"/>
      <c r="Z129" s="149"/>
    </row>
    <row r="130" spans="1:26" s="138" customFormat="1" ht="9.75" customHeight="1">
      <c r="A130" s="149"/>
      <c r="C130" s="156"/>
      <c r="D130" s="595" t="s">
        <v>240</v>
      </c>
      <c r="E130" s="146"/>
      <c r="F130" s="153"/>
      <c r="G130" s="594" t="s">
        <v>283</v>
      </c>
      <c r="H130" s="146"/>
      <c r="I130" s="146"/>
      <c r="J130" s="146"/>
      <c r="K130" s="146"/>
      <c r="L130" s="146"/>
      <c r="M130" s="146" t="s">
        <v>225</v>
      </c>
      <c r="N130" s="146"/>
      <c r="O130" s="146"/>
      <c r="P130" s="146"/>
      <c r="Q130" s="146"/>
      <c r="R130" s="146"/>
      <c r="S130" s="146"/>
      <c r="T130" s="146"/>
      <c r="U130" s="153"/>
      <c r="V130" s="594" t="s">
        <v>241</v>
      </c>
      <c r="W130" s="146"/>
      <c r="X130" s="153"/>
      <c r="Y130" s="594" t="s">
        <v>242</v>
      </c>
      <c r="Z130" s="149"/>
    </row>
    <row r="131" spans="1:26" s="138" customFormat="1" ht="9.75" customHeight="1">
      <c r="A131" s="149"/>
      <c r="C131" s="158"/>
      <c r="D131" s="595"/>
      <c r="E131" s="146"/>
      <c r="F131" s="146"/>
      <c r="G131" s="594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51"/>
      <c r="V131" s="594"/>
      <c r="W131" s="146"/>
      <c r="X131" s="151"/>
      <c r="Y131" s="594"/>
      <c r="Z131" s="149"/>
    </row>
    <row r="132" spans="1:26" s="138" customFormat="1" ht="9.75" customHeight="1">
      <c r="A132" s="149"/>
      <c r="C132" s="156"/>
      <c r="D132" s="595" t="s">
        <v>243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53"/>
      <c r="V132" s="594" t="s">
        <v>244</v>
      </c>
      <c r="W132" s="146"/>
      <c r="X132" s="153"/>
      <c r="Y132" s="594" t="s">
        <v>245</v>
      </c>
      <c r="Z132" s="149"/>
    </row>
    <row r="133" spans="1:26" s="138" customFormat="1" ht="9.75" customHeight="1">
      <c r="A133" s="149"/>
      <c r="C133" s="158"/>
      <c r="D133" s="595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51"/>
      <c r="V133" s="594"/>
      <c r="W133" s="146"/>
      <c r="X133" s="151"/>
      <c r="Y133" s="594"/>
      <c r="Z133" s="149"/>
    </row>
    <row r="134" spans="1:26" s="138" customFormat="1" ht="9.75" customHeight="1">
      <c r="A134" s="149"/>
      <c r="C134" s="156"/>
      <c r="D134" s="595" t="s">
        <v>246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53"/>
      <c r="V134" s="594" t="s">
        <v>247</v>
      </c>
      <c r="W134" s="146"/>
      <c r="X134" s="153"/>
      <c r="Y134" s="594" t="s">
        <v>248</v>
      </c>
      <c r="Z134" s="149"/>
    </row>
    <row r="135" spans="1:26" s="138" customFormat="1" ht="9.75" customHeight="1">
      <c r="A135" s="149"/>
      <c r="D135" s="595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594"/>
      <c r="W135" s="146"/>
      <c r="X135" s="146"/>
      <c r="Y135" s="594"/>
      <c r="Z135" s="149"/>
    </row>
    <row r="136" spans="1:26" s="138" customFormat="1" ht="13.5">
      <c r="A136" s="597" t="s">
        <v>284</v>
      </c>
      <c r="B136" s="139"/>
      <c r="C136" s="139"/>
      <c r="D136" s="142"/>
      <c r="E136" s="142"/>
      <c r="F136" s="142"/>
      <c r="G136" s="142"/>
      <c r="H136" s="142"/>
      <c r="I136" s="142"/>
      <c r="J136" s="141">
        <v>31720</v>
      </c>
      <c r="K136" s="142"/>
      <c r="L136" s="142"/>
      <c r="M136" s="141">
        <v>37200</v>
      </c>
      <c r="N136" s="142"/>
      <c r="O136" s="142"/>
      <c r="P136" s="141">
        <v>37565</v>
      </c>
      <c r="Q136" s="141"/>
      <c r="R136" s="141"/>
      <c r="S136" s="141">
        <v>39027</v>
      </c>
      <c r="T136" s="141"/>
      <c r="U136" s="141"/>
      <c r="V136" s="141"/>
      <c r="W136" s="141"/>
      <c r="X136" s="141"/>
      <c r="Y136" s="141">
        <v>40124</v>
      </c>
      <c r="Z136" s="597" t="s">
        <v>192</v>
      </c>
    </row>
    <row r="137" spans="1:26" s="138" customFormat="1" ht="9.75" customHeight="1">
      <c r="A137" s="597"/>
      <c r="D137" s="146"/>
      <c r="E137" s="146"/>
      <c r="F137" s="146"/>
      <c r="G137" s="146"/>
      <c r="H137" s="146"/>
      <c r="I137" s="147"/>
      <c r="J137" s="145"/>
      <c r="K137" s="146"/>
      <c r="L137" s="147"/>
      <c r="M137" s="145"/>
      <c r="N137" s="146"/>
      <c r="O137" s="147"/>
      <c r="P137" s="145"/>
      <c r="Q137" s="145"/>
      <c r="R137" s="147"/>
      <c r="S137" s="145"/>
      <c r="T137" s="145"/>
      <c r="U137" s="145"/>
      <c r="V137" s="145"/>
      <c r="W137" s="145"/>
      <c r="X137" s="147"/>
      <c r="Y137" s="145"/>
      <c r="Z137" s="597"/>
    </row>
    <row r="138" spans="1:26" s="138" customFormat="1" ht="9.75" customHeight="1">
      <c r="A138" s="149"/>
      <c r="D138" s="146"/>
      <c r="E138" s="146"/>
      <c r="F138" s="146"/>
      <c r="G138" s="146"/>
      <c r="H138" s="146"/>
      <c r="I138" s="153"/>
      <c r="J138" s="602" t="s">
        <v>236</v>
      </c>
      <c r="K138" s="146"/>
      <c r="L138" s="153"/>
      <c r="M138" s="594" t="s">
        <v>260</v>
      </c>
      <c r="N138" s="146"/>
      <c r="O138" s="153"/>
      <c r="P138" s="594" t="s">
        <v>285</v>
      </c>
      <c r="Q138" s="146"/>
      <c r="R138" s="153"/>
      <c r="S138" s="594" t="s">
        <v>237</v>
      </c>
      <c r="T138" s="146"/>
      <c r="U138" s="146"/>
      <c r="V138" s="146"/>
      <c r="W138" s="146"/>
      <c r="X138" s="153"/>
      <c r="Y138" s="594" t="s">
        <v>245</v>
      </c>
      <c r="Z138" s="149"/>
    </row>
    <row r="139" spans="1:26" s="138" customFormat="1" ht="9.75" customHeight="1">
      <c r="A139" s="149"/>
      <c r="D139" s="146"/>
      <c r="E139" s="146"/>
      <c r="F139" s="146"/>
      <c r="G139" s="146"/>
      <c r="H139" s="146"/>
      <c r="I139" s="151"/>
      <c r="J139" s="602"/>
      <c r="K139" s="146"/>
      <c r="L139" s="151"/>
      <c r="M139" s="594"/>
      <c r="N139" s="146"/>
      <c r="O139" s="151"/>
      <c r="P139" s="594"/>
      <c r="Q139" s="146"/>
      <c r="R139" s="146"/>
      <c r="S139" s="594"/>
      <c r="T139" s="146"/>
      <c r="U139" s="146"/>
      <c r="V139" s="146"/>
      <c r="W139" s="146"/>
      <c r="X139" s="151"/>
      <c r="Y139" s="594"/>
      <c r="Z139" s="149"/>
    </row>
    <row r="140" spans="1:26" s="138" customFormat="1" ht="9.75" customHeight="1">
      <c r="A140" s="149"/>
      <c r="D140" s="146"/>
      <c r="E140" s="146"/>
      <c r="F140" s="146"/>
      <c r="G140" s="146"/>
      <c r="H140" s="146"/>
      <c r="I140" s="153"/>
      <c r="J140" s="595" t="s">
        <v>254</v>
      </c>
      <c r="K140" s="146"/>
      <c r="L140" s="153"/>
      <c r="M140" s="594" t="s">
        <v>286</v>
      </c>
      <c r="N140" s="146"/>
      <c r="O140" s="153"/>
      <c r="P140" s="594" t="s">
        <v>263</v>
      </c>
      <c r="Q140" s="146"/>
      <c r="R140" s="146"/>
      <c r="S140" s="146"/>
      <c r="T140" s="146"/>
      <c r="U140" s="146"/>
      <c r="V140" s="146"/>
      <c r="W140" s="146"/>
      <c r="X140" s="153"/>
      <c r="Y140" s="594" t="s">
        <v>252</v>
      </c>
      <c r="Z140" s="149"/>
    </row>
    <row r="141" spans="1:26" s="138" customFormat="1" ht="9.75" customHeight="1">
      <c r="A141" s="149"/>
      <c r="D141" s="146"/>
      <c r="E141" s="146"/>
      <c r="F141" s="146"/>
      <c r="G141" s="146"/>
      <c r="H141" s="146"/>
      <c r="I141" s="146"/>
      <c r="J141" s="595"/>
      <c r="K141" s="146"/>
      <c r="L141" s="146"/>
      <c r="M141" s="594"/>
      <c r="N141" s="146"/>
      <c r="O141" s="146"/>
      <c r="P141" s="594"/>
      <c r="Q141" s="146"/>
      <c r="R141" s="146"/>
      <c r="S141" s="146"/>
      <c r="T141" s="146"/>
      <c r="U141" s="146"/>
      <c r="V141" s="146"/>
      <c r="W141" s="146"/>
      <c r="X141" s="151"/>
      <c r="Y141" s="594"/>
      <c r="Z141" s="149"/>
    </row>
    <row r="142" spans="1:26" s="138" customFormat="1" ht="9.75" customHeight="1">
      <c r="A142" s="149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53"/>
      <c r="Y142" s="594" t="s">
        <v>248</v>
      </c>
      <c r="Z142" s="149"/>
    </row>
    <row r="143" spans="1:26" s="138" customFormat="1" ht="9.75" customHeight="1">
      <c r="A143" s="149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594"/>
      <c r="Z143" s="149"/>
    </row>
    <row r="144" spans="1:26" s="138" customFormat="1" ht="13.5">
      <c r="A144" s="597" t="s">
        <v>287</v>
      </c>
      <c r="B144" s="139"/>
      <c r="C144" s="139"/>
      <c r="D144" s="141">
        <v>24259</v>
      </c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597" t="s">
        <v>192</v>
      </c>
    </row>
    <row r="145" spans="1:26" s="138" customFormat="1" ht="9.75" customHeight="1">
      <c r="A145" s="597"/>
      <c r="B145" s="144"/>
      <c r="C145" s="154"/>
      <c r="D145" s="145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5"/>
      <c r="R145" s="145"/>
      <c r="S145" s="145"/>
      <c r="T145" s="145"/>
      <c r="U145" s="145"/>
      <c r="V145" s="145"/>
      <c r="W145" s="145"/>
      <c r="X145" s="145"/>
      <c r="Y145" s="145"/>
      <c r="Z145" s="597"/>
    </row>
    <row r="146" spans="1:26" s="138" customFormat="1" ht="9.75" customHeight="1">
      <c r="A146" s="149"/>
      <c r="C146" s="156"/>
      <c r="D146" s="594" t="s">
        <v>208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9"/>
    </row>
    <row r="147" spans="1:26" s="138" customFormat="1" ht="9.75" customHeight="1">
      <c r="A147" s="149"/>
      <c r="C147" s="144"/>
      <c r="D147" s="594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9"/>
    </row>
    <row r="148" spans="1:26" s="138" customFormat="1" ht="13.5">
      <c r="A148" s="597" t="s">
        <v>288</v>
      </c>
      <c r="B148" s="139"/>
      <c r="C148" s="139"/>
      <c r="D148" s="141">
        <v>24259</v>
      </c>
      <c r="E148" s="142"/>
      <c r="F148" s="142"/>
      <c r="G148" s="142"/>
      <c r="H148" s="142"/>
      <c r="I148" s="142"/>
      <c r="J148" s="142"/>
      <c r="K148" s="142"/>
      <c r="L148" s="142"/>
      <c r="M148" s="141">
        <v>37200</v>
      </c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1">
        <v>40124</v>
      </c>
      <c r="Z148" s="597" t="s">
        <v>192</v>
      </c>
    </row>
    <row r="149" spans="1:26" s="138" customFormat="1" ht="9.75" customHeight="1">
      <c r="A149" s="597"/>
      <c r="C149" s="154"/>
      <c r="D149" s="146"/>
      <c r="E149" s="146"/>
      <c r="F149" s="146"/>
      <c r="G149" s="146"/>
      <c r="H149" s="146"/>
      <c r="I149" s="146"/>
      <c r="J149" s="146"/>
      <c r="K149" s="146"/>
      <c r="L149" s="147"/>
      <c r="M149" s="146"/>
      <c r="N149" s="146"/>
      <c r="O149" s="146"/>
      <c r="P149" s="146"/>
      <c r="Q149" s="145"/>
      <c r="R149" s="145"/>
      <c r="S149" s="145"/>
      <c r="T149" s="145"/>
      <c r="U149" s="145"/>
      <c r="V149" s="145"/>
      <c r="W149" s="145"/>
      <c r="X149" s="147"/>
      <c r="Y149" s="145"/>
      <c r="Z149" s="597"/>
    </row>
    <row r="150" spans="1:26" s="138" customFormat="1" ht="9.75" customHeight="1">
      <c r="A150" s="149"/>
      <c r="C150" s="156"/>
      <c r="D150" s="595" t="s">
        <v>246</v>
      </c>
      <c r="E150" s="146"/>
      <c r="F150" s="146"/>
      <c r="G150" s="146"/>
      <c r="H150" s="146"/>
      <c r="I150" s="146"/>
      <c r="J150" s="146"/>
      <c r="K150" s="146"/>
      <c r="L150" s="153"/>
      <c r="M150" s="595" t="s">
        <v>289</v>
      </c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53"/>
      <c r="Y150" s="594" t="s">
        <v>250</v>
      </c>
      <c r="Z150" s="149"/>
    </row>
    <row r="151" spans="1:26" s="138" customFormat="1" ht="9.75" customHeight="1">
      <c r="A151" s="149"/>
      <c r="C151" s="158"/>
      <c r="D151" s="595"/>
      <c r="E151" s="146"/>
      <c r="F151" s="146"/>
      <c r="G151" s="146"/>
      <c r="H151" s="146"/>
      <c r="I151" s="146"/>
      <c r="J151" s="146"/>
      <c r="K151" s="146"/>
      <c r="L151" s="151"/>
      <c r="M151" s="595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594"/>
      <c r="Z151" s="149"/>
    </row>
    <row r="152" spans="1:26" s="138" customFormat="1" ht="9.75" customHeight="1">
      <c r="A152" s="149"/>
      <c r="C152" s="156"/>
      <c r="D152" s="594" t="s">
        <v>251</v>
      </c>
      <c r="E152" s="146"/>
      <c r="F152" s="146"/>
      <c r="G152" s="146"/>
      <c r="H152" s="146"/>
      <c r="I152" s="146"/>
      <c r="J152" s="146"/>
      <c r="K152" s="146"/>
      <c r="L152" s="153"/>
      <c r="M152" s="594" t="s">
        <v>290</v>
      </c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9"/>
    </row>
    <row r="153" spans="1:26" s="138" customFormat="1" ht="9.75" customHeight="1">
      <c r="A153" s="149"/>
      <c r="D153" s="594"/>
      <c r="E153" s="146"/>
      <c r="F153" s="146"/>
      <c r="G153" s="146"/>
      <c r="H153" s="146"/>
      <c r="I153" s="146"/>
      <c r="J153" s="146"/>
      <c r="K153" s="146"/>
      <c r="L153" s="146"/>
      <c r="M153" s="594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9"/>
    </row>
    <row r="154" spans="1:26" s="138" customFormat="1" ht="9.75" customHeight="1">
      <c r="A154" s="149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9"/>
    </row>
    <row r="155" spans="1:26" s="138" customFormat="1" ht="13.5">
      <c r="A155" s="597" t="s">
        <v>291</v>
      </c>
      <c r="B155" s="139"/>
      <c r="C155" s="139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1">
        <v>41216</v>
      </c>
      <c r="W155" s="141"/>
      <c r="X155" s="141"/>
      <c r="Y155" s="141">
        <v>43785</v>
      </c>
      <c r="Z155" s="597" t="s">
        <v>192</v>
      </c>
    </row>
    <row r="156" spans="1:26" s="138" customFormat="1" ht="9.75" customHeight="1">
      <c r="A156" s="597"/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7"/>
      <c r="V156" s="145"/>
      <c r="W156" s="145"/>
      <c r="X156" s="151"/>
      <c r="Y156" s="145"/>
      <c r="Z156" s="597"/>
    </row>
    <row r="157" spans="1:26" s="138" customFormat="1" ht="9.75" customHeight="1">
      <c r="A157" s="149"/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01"/>
      <c r="T157" s="145"/>
      <c r="U157" s="153"/>
      <c r="V157" s="601" t="s">
        <v>272</v>
      </c>
      <c r="W157" s="146"/>
      <c r="X157" s="153"/>
      <c r="Y157" s="594" t="s">
        <v>292</v>
      </c>
      <c r="Z157" s="149"/>
    </row>
    <row r="158" spans="1:26" s="138" customFormat="1" ht="9.75" customHeight="1">
      <c r="A158" s="149"/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01"/>
      <c r="T158" s="145"/>
      <c r="U158" s="145"/>
      <c r="V158" s="601"/>
      <c r="W158" s="146"/>
      <c r="X158" s="155"/>
      <c r="Y158" s="594"/>
      <c r="Z158" s="149"/>
    </row>
    <row r="159" spans="1:26" s="138" customFormat="1" ht="9.75" customHeight="1">
      <c r="A159" s="149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9"/>
    </row>
    <row r="160" spans="1:26" s="138" customFormat="1" ht="9.75" customHeight="1">
      <c r="A160" s="149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9"/>
    </row>
    <row r="161" spans="1:26" s="138" customFormat="1" ht="9.75" customHeight="1">
      <c r="A161" s="149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9"/>
    </row>
    <row r="162" spans="1:26" s="138" customFormat="1" ht="9.75" customHeight="1">
      <c r="A162" s="149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9"/>
    </row>
    <row r="163" spans="1:26" s="138" customFormat="1" ht="9.75" customHeight="1">
      <c r="A163" s="149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</row>
    <row r="164" spans="1:26" s="138" customFormat="1">
      <c r="A164" s="600" t="s">
        <v>293</v>
      </c>
      <c r="B164" s="600"/>
      <c r="C164" s="600"/>
      <c r="D164" s="600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0"/>
      <c r="Z164" s="600"/>
    </row>
    <row r="165" spans="1:26" s="138" customFormat="1" ht="9.75" customHeight="1">
      <c r="A165" s="149"/>
      <c r="Z165" s="149"/>
    </row>
    <row r="166" spans="1:26" s="138" customFormat="1" ht="9.75" customHeight="1">
      <c r="A166" s="149"/>
      <c r="Z166" s="149"/>
    </row>
    <row r="167" spans="1:26" s="138" customFormat="1" ht="13.5">
      <c r="A167" s="597" t="s">
        <v>294</v>
      </c>
      <c r="B167" s="139"/>
      <c r="C167" s="139"/>
      <c r="D167" s="141">
        <v>23682</v>
      </c>
      <c r="E167" s="142"/>
      <c r="F167" s="142"/>
      <c r="G167" s="141">
        <v>23894</v>
      </c>
      <c r="H167" s="142"/>
      <c r="I167" s="142"/>
      <c r="J167" s="141">
        <v>25143</v>
      </c>
      <c r="K167" s="142"/>
      <c r="L167" s="142"/>
      <c r="M167" s="141">
        <v>29891</v>
      </c>
      <c r="N167" s="142"/>
      <c r="O167" s="142"/>
      <c r="P167" s="141">
        <v>30256</v>
      </c>
      <c r="Q167" s="141"/>
      <c r="R167" s="141"/>
      <c r="S167" s="141"/>
      <c r="T167" s="141"/>
      <c r="U167" s="141"/>
      <c r="V167" s="141"/>
      <c r="W167" s="141"/>
      <c r="X167" s="141"/>
      <c r="Y167" s="141"/>
      <c r="Z167" s="597" t="s">
        <v>192</v>
      </c>
    </row>
    <row r="168" spans="1:26" s="138" customFormat="1" ht="9.75" customHeight="1">
      <c r="A168" s="597"/>
      <c r="C168" s="154"/>
      <c r="D168" s="146"/>
      <c r="E168" s="146"/>
      <c r="F168" s="147"/>
      <c r="G168" s="146"/>
      <c r="H168" s="146"/>
      <c r="I168" s="147"/>
      <c r="J168" s="146"/>
      <c r="K168" s="146"/>
      <c r="L168" s="147"/>
      <c r="M168" s="146"/>
      <c r="N168" s="146"/>
      <c r="O168" s="147"/>
      <c r="P168" s="146"/>
      <c r="Q168" s="145"/>
      <c r="R168" s="145"/>
      <c r="S168" s="145"/>
      <c r="T168" s="145"/>
      <c r="U168" s="145"/>
      <c r="V168" s="145"/>
      <c r="W168" s="145"/>
      <c r="X168" s="145"/>
      <c r="Y168" s="145"/>
      <c r="Z168" s="597"/>
    </row>
    <row r="169" spans="1:26" s="138" customFormat="1" ht="9.75" customHeight="1">
      <c r="A169" s="149"/>
      <c r="C169" s="156"/>
      <c r="D169" s="595" t="s">
        <v>275</v>
      </c>
      <c r="E169" s="146"/>
      <c r="F169" s="153"/>
      <c r="G169" s="595" t="s">
        <v>220</v>
      </c>
      <c r="H169" s="146"/>
      <c r="I169" s="153"/>
      <c r="J169" s="595" t="s">
        <v>295</v>
      </c>
      <c r="K169" s="146"/>
      <c r="L169" s="153"/>
      <c r="M169" s="595" t="s">
        <v>222</v>
      </c>
      <c r="N169" s="146"/>
      <c r="O169" s="153"/>
      <c r="P169" s="595" t="s">
        <v>196</v>
      </c>
      <c r="Q169" s="146"/>
      <c r="R169" s="146"/>
      <c r="S169" s="146"/>
      <c r="T169" s="146"/>
      <c r="U169" s="146"/>
      <c r="V169" s="146"/>
      <c r="W169" s="146"/>
      <c r="X169" s="146"/>
      <c r="Y169" s="146"/>
      <c r="Z169" s="149"/>
    </row>
    <row r="170" spans="1:26" s="138" customFormat="1" ht="9.75" customHeight="1">
      <c r="A170" s="149"/>
      <c r="C170" s="158"/>
      <c r="D170" s="595"/>
      <c r="E170" s="146"/>
      <c r="F170" s="151"/>
      <c r="G170" s="595"/>
      <c r="H170" s="146"/>
      <c r="I170" s="151"/>
      <c r="J170" s="595"/>
      <c r="K170" s="146"/>
      <c r="L170" s="151"/>
      <c r="M170" s="595"/>
      <c r="N170" s="146"/>
      <c r="O170" s="151"/>
      <c r="P170" s="595"/>
      <c r="Q170" s="146"/>
      <c r="R170" s="146"/>
      <c r="S170" s="146"/>
      <c r="T170" s="146"/>
      <c r="U170" s="146"/>
      <c r="V170" s="146"/>
      <c r="W170" s="146"/>
      <c r="X170" s="146"/>
      <c r="Y170" s="146"/>
      <c r="Z170" s="149"/>
    </row>
    <row r="171" spans="1:26" s="138" customFormat="1" ht="9.75" customHeight="1">
      <c r="A171" s="149"/>
      <c r="C171" s="156"/>
      <c r="D171" s="595" t="s">
        <v>277</v>
      </c>
      <c r="E171" s="146"/>
      <c r="F171" s="153"/>
      <c r="G171" s="595" t="s">
        <v>278</v>
      </c>
      <c r="H171" s="146"/>
      <c r="I171" s="153"/>
      <c r="J171" s="595" t="s">
        <v>194</v>
      </c>
      <c r="K171" s="146"/>
      <c r="L171" s="153"/>
      <c r="M171" s="595" t="s">
        <v>226</v>
      </c>
      <c r="N171" s="146"/>
      <c r="O171" s="153"/>
      <c r="P171" s="595" t="s">
        <v>200</v>
      </c>
      <c r="Q171" s="146"/>
      <c r="R171" s="146"/>
      <c r="S171" s="146"/>
      <c r="T171" s="146"/>
      <c r="U171" s="146"/>
      <c r="V171" s="146"/>
      <c r="W171" s="146"/>
      <c r="X171" s="146"/>
      <c r="Y171" s="146"/>
      <c r="Z171" s="149"/>
    </row>
    <row r="172" spans="1:26" s="138" customFormat="1" ht="9.75" customHeight="1">
      <c r="A172" s="149"/>
      <c r="C172" s="158"/>
      <c r="D172" s="595"/>
      <c r="E172" s="146"/>
      <c r="F172" s="151"/>
      <c r="G172" s="595"/>
      <c r="H172" s="146"/>
      <c r="I172" s="146"/>
      <c r="J172" s="595"/>
      <c r="K172" s="146"/>
      <c r="L172" s="151"/>
      <c r="M172" s="595"/>
      <c r="N172" s="146"/>
      <c r="O172" s="151"/>
      <c r="P172" s="595"/>
      <c r="Q172" s="146"/>
      <c r="R172" s="146"/>
      <c r="S172" s="146"/>
      <c r="T172" s="146"/>
      <c r="U172" s="146"/>
      <c r="V172" s="146"/>
      <c r="W172" s="146"/>
      <c r="X172" s="146"/>
      <c r="Y172" s="146"/>
      <c r="Z172" s="149"/>
    </row>
    <row r="173" spans="1:26" s="138" customFormat="1" ht="9.75" customHeight="1">
      <c r="A173" s="149"/>
      <c r="C173" s="156"/>
      <c r="D173" s="595" t="s">
        <v>296</v>
      </c>
      <c r="E173" s="146"/>
      <c r="F173" s="153"/>
      <c r="G173" s="595" t="s">
        <v>204</v>
      </c>
      <c r="H173" s="146"/>
      <c r="I173" s="146"/>
      <c r="J173" s="146"/>
      <c r="K173" s="146"/>
      <c r="L173" s="153"/>
      <c r="M173" s="595" t="s">
        <v>195</v>
      </c>
      <c r="N173" s="146"/>
      <c r="O173" s="153"/>
      <c r="P173" s="595" t="s">
        <v>203</v>
      </c>
      <c r="Q173" s="146"/>
      <c r="R173" s="146"/>
      <c r="S173" s="146"/>
      <c r="T173" s="146"/>
      <c r="U173" s="146"/>
      <c r="V173" s="146"/>
      <c r="W173" s="146"/>
      <c r="X173" s="146"/>
      <c r="Y173" s="146"/>
      <c r="Z173" s="149"/>
    </row>
    <row r="174" spans="1:26" s="138" customFormat="1" ht="9.75" customHeight="1">
      <c r="A174" s="149"/>
      <c r="C174" s="158"/>
      <c r="D174" s="595"/>
      <c r="E174" s="146"/>
      <c r="F174" s="151"/>
      <c r="G174" s="595"/>
      <c r="H174" s="146"/>
      <c r="I174" s="146"/>
      <c r="J174" s="146"/>
      <c r="K174" s="146"/>
      <c r="L174" s="151"/>
      <c r="M174" s="595"/>
      <c r="N174" s="146"/>
      <c r="O174" s="146"/>
      <c r="P174" s="595"/>
      <c r="Q174" s="146"/>
      <c r="R174" s="146"/>
      <c r="S174" s="146"/>
      <c r="T174" s="146"/>
      <c r="U174" s="146"/>
      <c r="V174" s="146"/>
      <c r="W174" s="146"/>
      <c r="X174" s="146"/>
      <c r="Y174" s="146"/>
      <c r="Z174" s="149"/>
    </row>
    <row r="175" spans="1:26" s="138" customFormat="1" ht="9.75" customHeight="1">
      <c r="A175" s="149"/>
      <c r="C175" s="156"/>
      <c r="D175" s="595" t="s">
        <v>280</v>
      </c>
      <c r="E175" s="146"/>
      <c r="F175" s="153"/>
      <c r="G175" s="595" t="s">
        <v>297</v>
      </c>
      <c r="H175" s="146"/>
      <c r="I175" s="146"/>
      <c r="J175" s="146"/>
      <c r="K175" s="146"/>
      <c r="L175" s="153"/>
      <c r="M175" s="594" t="s">
        <v>230</v>
      </c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9"/>
    </row>
    <row r="176" spans="1:26" s="138" customFormat="1" ht="9.75" customHeight="1">
      <c r="A176" s="149"/>
      <c r="C176" s="158"/>
      <c r="D176" s="595"/>
      <c r="E176" s="146"/>
      <c r="F176" s="151"/>
      <c r="G176" s="595"/>
      <c r="H176" s="146"/>
      <c r="I176" s="146"/>
      <c r="J176" s="146"/>
      <c r="K176" s="146"/>
      <c r="L176" s="146"/>
      <c r="M176" s="594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9"/>
    </row>
    <row r="177" spans="1:26" s="138" customFormat="1" ht="9.75" customHeight="1">
      <c r="A177" s="149"/>
      <c r="C177" s="156"/>
      <c r="D177" s="595" t="s">
        <v>223</v>
      </c>
      <c r="E177" s="146"/>
      <c r="F177" s="153"/>
      <c r="G177" s="595" t="s">
        <v>224</v>
      </c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9"/>
    </row>
    <row r="178" spans="1:26" s="138" customFormat="1" ht="9.75" customHeight="1">
      <c r="A178" s="149"/>
      <c r="D178" s="595"/>
      <c r="E178" s="146"/>
      <c r="F178" s="151"/>
      <c r="G178" s="595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9"/>
    </row>
    <row r="179" spans="1:26" s="138" customFormat="1" ht="9.75" customHeight="1">
      <c r="A179" s="149"/>
      <c r="D179" s="146"/>
      <c r="E179" s="146"/>
      <c r="F179" s="153"/>
      <c r="G179" s="595" t="s">
        <v>205</v>
      </c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9"/>
    </row>
    <row r="180" spans="1:26" s="138" customFormat="1" ht="9.75" customHeight="1">
      <c r="A180" s="149"/>
      <c r="D180" s="146"/>
      <c r="E180" s="146"/>
      <c r="F180" s="151"/>
      <c r="G180" s="595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9"/>
    </row>
    <row r="181" spans="1:26" s="138" customFormat="1" ht="9.75" customHeight="1">
      <c r="A181" s="149"/>
      <c r="D181" s="146"/>
      <c r="E181" s="146"/>
      <c r="F181" s="153"/>
      <c r="G181" s="595" t="s">
        <v>206</v>
      </c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9"/>
    </row>
    <row r="182" spans="1:26" s="138" customFormat="1" ht="9.75" customHeight="1">
      <c r="A182" s="149"/>
      <c r="D182" s="146"/>
      <c r="E182" s="146"/>
      <c r="F182" s="146"/>
      <c r="G182" s="595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9"/>
    </row>
    <row r="183" spans="1:26" s="138" customFormat="1" ht="13.5">
      <c r="A183" s="597" t="s">
        <v>298</v>
      </c>
      <c r="B183" s="139"/>
      <c r="C183" s="139"/>
      <c r="D183" s="141">
        <v>24259</v>
      </c>
      <c r="E183" s="142"/>
      <c r="F183" s="142"/>
      <c r="G183" s="141">
        <v>26238</v>
      </c>
      <c r="H183" s="142"/>
      <c r="I183" s="142"/>
      <c r="J183" s="141">
        <v>29281</v>
      </c>
      <c r="K183" s="142"/>
      <c r="L183" s="142"/>
      <c r="M183" s="141">
        <v>30987</v>
      </c>
      <c r="N183" s="142"/>
      <c r="O183" s="142"/>
      <c r="P183" s="141"/>
      <c r="Q183" s="142"/>
      <c r="R183" s="142"/>
      <c r="S183" s="142"/>
      <c r="T183" s="142"/>
      <c r="U183" s="142"/>
      <c r="V183" s="141">
        <v>39391</v>
      </c>
      <c r="W183" s="142"/>
      <c r="X183" s="142"/>
      <c r="Y183" s="142"/>
      <c r="Z183" s="597" t="s">
        <v>298</v>
      </c>
    </row>
    <row r="184" spans="1:26" s="138" customFormat="1" ht="9.75" customHeight="1">
      <c r="A184" s="597"/>
      <c r="C184" s="154"/>
      <c r="D184" s="146"/>
      <c r="E184" s="146"/>
      <c r="F184" s="147"/>
      <c r="G184" s="146"/>
      <c r="H184" s="146"/>
      <c r="I184" s="147"/>
      <c r="J184" s="146"/>
      <c r="K184" s="146"/>
      <c r="L184" s="147"/>
      <c r="M184" s="146"/>
      <c r="N184" s="146"/>
      <c r="O184" s="146"/>
      <c r="P184" s="146"/>
      <c r="Q184" s="145"/>
      <c r="R184" s="145"/>
      <c r="S184" s="145"/>
      <c r="T184" s="145"/>
      <c r="U184" s="147"/>
      <c r="V184" s="145"/>
      <c r="W184" s="145"/>
      <c r="X184" s="145"/>
      <c r="Y184" s="145"/>
      <c r="Z184" s="597"/>
    </row>
    <row r="185" spans="1:26" s="138" customFormat="1" ht="9.75" customHeight="1">
      <c r="A185" s="149"/>
      <c r="C185" s="156"/>
      <c r="D185" s="594" t="s">
        <v>208</v>
      </c>
      <c r="E185" s="146"/>
      <c r="F185" s="153"/>
      <c r="G185" s="594" t="s">
        <v>209</v>
      </c>
      <c r="H185" s="146"/>
      <c r="I185" s="153"/>
      <c r="J185" s="595" t="s">
        <v>210</v>
      </c>
      <c r="K185" s="146"/>
      <c r="L185" s="153"/>
      <c r="M185" s="595" t="s">
        <v>213</v>
      </c>
      <c r="N185" s="146"/>
      <c r="O185" s="146"/>
      <c r="P185" s="146"/>
      <c r="Q185" s="146"/>
      <c r="R185" s="146"/>
      <c r="S185" s="146"/>
      <c r="T185" s="146"/>
      <c r="U185" s="153"/>
      <c r="V185" s="594" t="s">
        <v>241</v>
      </c>
      <c r="W185" s="146"/>
      <c r="X185" s="146"/>
      <c r="Y185" s="146"/>
      <c r="Z185" s="149"/>
    </row>
    <row r="186" spans="1:26" s="138" customFormat="1" ht="9.75" customHeight="1">
      <c r="A186" s="149"/>
      <c r="C186" s="158"/>
      <c r="D186" s="594"/>
      <c r="E186" s="146"/>
      <c r="F186" s="146"/>
      <c r="G186" s="594"/>
      <c r="H186" s="146"/>
      <c r="I186" s="151"/>
      <c r="J186" s="595"/>
      <c r="K186" s="146"/>
      <c r="L186" s="146"/>
      <c r="M186" s="595"/>
      <c r="N186" s="146"/>
      <c r="O186" s="146"/>
      <c r="P186" s="146"/>
      <c r="Q186" s="146"/>
      <c r="R186" s="146"/>
      <c r="S186" s="146"/>
      <c r="T186" s="146"/>
      <c r="U186" s="151"/>
      <c r="V186" s="594"/>
      <c r="W186" s="146"/>
      <c r="X186" s="146"/>
      <c r="Y186" s="146"/>
      <c r="Z186" s="149"/>
    </row>
    <row r="187" spans="1:26" s="138" customFormat="1" ht="9.75" customHeight="1">
      <c r="A187" s="149"/>
      <c r="C187" s="156"/>
      <c r="D187" s="595" t="s">
        <v>211</v>
      </c>
      <c r="E187" s="146"/>
      <c r="F187" s="146"/>
      <c r="G187" s="146"/>
      <c r="H187" s="146"/>
      <c r="I187" s="153"/>
      <c r="J187" s="594" t="s">
        <v>282</v>
      </c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53"/>
      <c r="V187" s="594" t="s">
        <v>247</v>
      </c>
      <c r="W187" s="146"/>
      <c r="X187" s="146"/>
      <c r="Y187" s="146"/>
      <c r="Z187" s="149"/>
    </row>
    <row r="188" spans="1:26" s="138" customFormat="1" ht="9.75" customHeight="1">
      <c r="A188" s="149"/>
      <c r="C188" s="158"/>
      <c r="D188" s="595"/>
      <c r="E188" s="146"/>
      <c r="F188" s="146"/>
      <c r="G188" s="146"/>
      <c r="H188" s="146"/>
      <c r="I188" s="146"/>
      <c r="J188" s="594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594"/>
      <c r="W188" s="146"/>
      <c r="X188" s="146"/>
      <c r="Y188" s="146"/>
      <c r="Z188" s="149"/>
    </row>
    <row r="189" spans="1:26" s="138" customFormat="1" ht="9.75" customHeight="1">
      <c r="A189" s="149"/>
      <c r="C189" s="156"/>
      <c r="D189" s="595" t="s">
        <v>214</v>
      </c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9"/>
    </row>
    <row r="190" spans="1:26" s="138" customFormat="1" ht="9.75" customHeight="1">
      <c r="A190" s="149"/>
      <c r="C190" s="158"/>
      <c r="D190" s="595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9"/>
    </row>
    <row r="191" spans="1:26" s="138" customFormat="1" ht="9.75" customHeight="1">
      <c r="A191" s="149"/>
      <c r="C191" s="156"/>
      <c r="D191" s="594" t="s">
        <v>215</v>
      </c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9"/>
    </row>
    <row r="192" spans="1:26" s="138" customFormat="1" ht="9.75" customHeight="1">
      <c r="A192" s="149"/>
      <c r="C192" s="158"/>
      <c r="D192" s="594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9"/>
    </row>
    <row r="193" spans="1:26" s="138" customFormat="1" ht="9.75" customHeight="1">
      <c r="A193" s="149"/>
      <c r="C193" s="156"/>
      <c r="D193" s="595" t="s">
        <v>217</v>
      </c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9"/>
    </row>
    <row r="194" spans="1:26" s="138" customFormat="1" ht="9.75" customHeight="1">
      <c r="A194" s="149"/>
      <c r="D194" s="595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9"/>
    </row>
    <row r="195" spans="1:26" s="144" customFormat="1" ht="9.75" customHeight="1">
      <c r="A195" s="159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60"/>
      <c r="W195" s="145"/>
      <c r="X195" s="145"/>
      <c r="Y195" s="160"/>
      <c r="Z195" s="159"/>
    </row>
    <row r="196" spans="1:26" s="138" customFormat="1" ht="13.5">
      <c r="A196" s="597" t="s">
        <v>299</v>
      </c>
      <c r="B196" s="139"/>
      <c r="C196" s="139"/>
      <c r="D196" s="141">
        <v>23894</v>
      </c>
      <c r="E196" s="142"/>
      <c r="F196" s="142"/>
      <c r="G196" s="141">
        <v>24259</v>
      </c>
      <c r="H196" s="142"/>
      <c r="I196" s="142"/>
      <c r="J196" s="141">
        <v>25143</v>
      </c>
      <c r="K196" s="142"/>
      <c r="L196" s="142"/>
      <c r="M196" s="141">
        <v>29891</v>
      </c>
      <c r="N196" s="142"/>
      <c r="O196" s="142"/>
      <c r="P196" s="141">
        <v>30256</v>
      </c>
      <c r="Q196" s="141"/>
      <c r="R196" s="141"/>
      <c r="S196" s="141"/>
      <c r="T196" s="141"/>
      <c r="U196" s="141"/>
      <c r="V196" s="141"/>
      <c r="W196" s="141"/>
      <c r="X196" s="141"/>
      <c r="Y196" s="141"/>
      <c r="Z196" s="597" t="s">
        <v>192</v>
      </c>
    </row>
    <row r="197" spans="1:26" s="138" customFormat="1" ht="9.75" customHeight="1">
      <c r="A197" s="597"/>
      <c r="C197" s="154"/>
      <c r="D197" s="146"/>
      <c r="E197" s="146"/>
      <c r="F197" s="147"/>
      <c r="G197" s="146"/>
      <c r="H197" s="146"/>
      <c r="I197" s="147"/>
      <c r="J197" s="146"/>
      <c r="K197" s="146"/>
      <c r="L197" s="147"/>
      <c r="M197" s="146"/>
      <c r="N197" s="146"/>
      <c r="O197" s="147"/>
      <c r="P197" s="146"/>
      <c r="Q197" s="145"/>
      <c r="R197" s="145"/>
      <c r="S197" s="145"/>
      <c r="T197" s="145"/>
      <c r="U197" s="145"/>
      <c r="V197" s="145"/>
      <c r="W197" s="145"/>
      <c r="X197" s="145"/>
      <c r="Y197" s="145"/>
      <c r="Z197" s="597"/>
    </row>
    <row r="198" spans="1:26" s="138" customFormat="1" ht="9.75" customHeight="1">
      <c r="A198" s="149"/>
      <c r="C198" s="156"/>
      <c r="D198" s="595" t="s">
        <v>278</v>
      </c>
      <c r="E198" s="146"/>
      <c r="F198" s="153"/>
      <c r="G198" s="595" t="s">
        <v>300</v>
      </c>
      <c r="H198" s="146"/>
      <c r="I198" s="153"/>
      <c r="J198" s="595" t="s">
        <v>295</v>
      </c>
      <c r="K198" s="146"/>
      <c r="L198" s="153"/>
      <c r="M198" s="595" t="s">
        <v>226</v>
      </c>
      <c r="N198" s="146"/>
      <c r="O198" s="153"/>
      <c r="P198" s="595" t="s">
        <v>196</v>
      </c>
      <c r="Q198" s="146"/>
      <c r="R198" s="146"/>
      <c r="S198" s="146"/>
      <c r="T198" s="146"/>
      <c r="U198" s="146"/>
      <c r="V198" s="146"/>
      <c r="W198" s="146"/>
      <c r="X198" s="146"/>
      <c r="Y198" s="146"/>
      <c r="Z198" s="149"/>
    </row>
    <row r="199" spans="1:26" s="138" customFormat="1" ht="9.75" customHeight="1">
      <c r="A199" s="149"/>
      <c r="C199" s="158"/>
      <c r="D199" s="595"/>
      <c r="E199" s="146"/>
      <c r="F199" s="151"/>
      <c r="G199" s="595"/>
      <c r="H199" s="146"/>
      <c r="I199" s="151"/>
      <c r="J199" s="595"/>
      <c r="K199" s="146"/>
      <c r="L199" s="151"/>
      <c r="M199" s="595"/>
      <c r="N199" s="146"/>
      <c r="O199" s="151"/>
      <c r="P199" s="595"/>
      <c r="Q199" s="146"/>
      <c r="R199" s="146"/>
      <c r="S199" s="146"/>
      <c r="T199" s="146"/>
      <c r="U199" s="146"/>
      <c r="V199" s="146"/>
      <c r="W199" s="146"/>
      <c r="X199" s="146"/>
      <c r="Y199" s="146"/>
      <c r="Z199" s="149"/>
    </row>
    <row r="200" spans="1:26" s="138" customFormat="1" ht="9.75" customHeight="1">
      <c r="A200" s="149"/>
      <c r="C200" s="156"/>
      <c r="D200" s="595" t="s">
        <v>193</v>
      </c>
      <c r="E200" s="146"/>
      <c r="F200" s="153"/>
      <c r="G200" s="595" t="s">
        <v>216</v>
      </c>
      <c r="H200" s="146"/>
      <c r="I200" s="153"/>
      <c r="J200" s="595" t="s">
        <v>194</v>
      </c>
      <c r="K200" s="146"/>
      <c r="L200" s="153"/>
      <c r="M200" s="595" t="s">
        <v>195</v>
      </c>
      <c r="N200" s="146"/>
      <c r="O200" s="153"/>
      <c r="P200" s="595" t="s">
        <v>200</v>
      </c>
      <c r="Q200" s="146"/>
      <c r="R200" s="146"/>
      <c r="S200" s="146"/>
      <c r="T200" s="146"/>
      <c r="U200" s="146"/>
      <c r="V200" s="146"/>
      <c r="W200" s="146"/>
      <c r="X200" s="146"/>
      <c r="Y200" s="146"/>
      <c r="Z200" s="149"/>
    </row>
    <row r="201" spans="1:26" s="138" customFormat="1" ht="9.75" customHeight="1">
      <c r="A201" s="149"/>
      <c r="C201" s="158"/>
      <c r="D201" s="595"/>
      <c r="E201" s="146"/>
      <c r="F201" s="146"/>
      <c r="G201" s="595"/>
      <c r="H201" s="146"/>
      <c r="I201" s="146"/>
      <c r="J201" s="595"/>
      <c r="K201" s="146"/>
      <c r="L201" s="151"/>
      <c r="M201" s="595"/>
      <c r="N201" s="146"/>
      <c r="O201" s="151"/>
      <c r="P201" s="595"/>
      <c r="Q201" s="146"/>
      <c r="R201" s="146"/>
      <c r="S201" s="146"/>
      <c r="T201" s="146"/>
      <c r="U201" s="146"/>
      <c r="V201" s="146"/>
      <c r="W201" s="146"/>
      <c r="X201" s="146"/>
      <c r="Y201" s="146"/>
      <c r="Z201" s="149"/>
    </row>
    <row r="202" spans="1:26" s="138" customFormat="1" ht="9.75" customHeight="1">
      <c r="A202" s="149"/>
      <c r="C202" s="156"/>
      <c r="D202" s="595" t="s">
        <v>198</v>
      </c>
      <c r="E202" s="146"/>
      <c r="F202" s="146"/>
      <c r="G202" s="146"/>
      <c r="H202" s="146"/>
      <c r="I202" s="146"/>
      <c r="J202" s="146"/>
      <c r="K202" s="146"/>
      <c r="L202" s="153"/>
      <c r="M202" s="594" t="s">
        <v>230</v>
      </c>
      <c r="N202" s="146"/>
      <c r="O202" s="153"/>
      <c r="P202" s="595" t="s">
        <v>203</v>
      </c>
      <c r="Q202" s="146"/>
      <c r="R202" s="146"/>
      <c r="S202" s="146"/>
      <c r="T202" s="146"/>
      <c r="U202" s="146"/>
      <c r="V202" s="146"/>
      <c r="W202" s="146"/>
      <c r="X202" s="146"/>
      <c r="Y202" s="146"/>
      <c r="Z202" s="149"/>
    </row>
    <row r="203" spans="1:26" s="138" customFormat="1" ht="9.75" customHeight="1">
      <c r="A203" s="149"/>
      <c r="C203" s="158"/>
      <c r="D203" s="595"/>
      <c r="E203" s="146"/>
      <c r="F203" s="146"/>
      <c r="G203" s="146"/>
      <c r="H203" s="146"/>
      <c r="I203" s="146"/>
      <c r="J203" s="146"/>
      <c r="K203" s="146"/>
      <c r="L203" s="146"/>
      <c r="M203" s="594"/>
      <c r="N203" s="146"/>
      <c r="O203" s="146"/>
      <c r="P203" s="595"/>
      <c r="Q203" s="146"/>
      <c r="R203" s="146"/>
      <c r="S203" s="146"/>
      <c r="T203" s="146"/>
      <c r="U203" s="146"/>
      <c r="V203" s="146"/>
      <c r="W203" s="146"/>
      <c r="X203" s="146"/>
      <c r="Y203" s="146"/>
      <c r="Z203" s="149"/>
    </row>
    <row r="204" spans="1:26" s="138" customFormat="1" ht="9.75" customHeight="1">
      <c r="A204" s="149"/>
      <c r="C204" s="156"/>
      <c r="D204" s="595" t="s">
        <v>301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9"/>
    </row>
    <row r="205" spans="1:26" s="138" customFormat="1" ht="9.75" customHeight="1">
      <c r="A205" s="149"/>
      <c r="C205" s="158"/>
      <c r="D205" s="595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9"/>
    </row>
    <row r="206" spans="1:26" s="138" customFormat="1" ht="9.75" customHeight="1">
      <c r="A206" s="149"/>
      <c r="C206" s="156"/>
      <c r="D206" s="595" t="s">
        <v>204</v>
      </c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9"/>
    </row>
    <row r="207" spans="1:26" s="138" customFormat="1" ht="9.75" customHeight="1">
      <c r="A207" s="149"/>
      <c r="C207" s="158"/>
      <c r="D207" s="595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9"/>
    </row>
    <row r="208" spans="1:26" s="138" customFormat="1" ht="9.75" customHeight="1">
      <c r="A208" s="149"/>
      <c r="C208" s="156"/>
      <c r="D208" s="595" t="s">
        <v>205</v>
      </c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9"/>
    </row>
    <row r="209" spans="1:26" s="138" customFormat="1" ht="9.75" customHeight="1">
      <c r="A209" s="149"/>
      <c r="C209" s="158"/>
      <c r="D209" s="59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9"/>
    </row>
    <row r="210" spans="1:26" s="138" customFormat="1" ht="9.75" customHeight="1">
      <c r="A210" s="149"/>
      <c r="C210" s="156"/>
      <c r="D210" s="595" t="s">
        <v>206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9"/>
    </row>
    <row r="211" spans="1:26" s="138" customFormat="1" ht="9.75" customHeight="1">
      <c r="A211" s="149"/>
      <c r="D211" s="595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9"/>
    </row>
    <row r="212" spans="1:26" s="138" customFormat="1" ht="13.5">
      <c r="A212" s="597" t="s">
        <v>302</v>
      </c>
      <c r="B212" s="139"/>
      <c r="C212" s="139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61"/>
      <c r="U212" s="161"/>
      <c r="V212" s="162">
        <v>41216</v>
      </c>
      <c r="W212" s="163"/>
      <c r="X212" s="163"/>
      <c r="Y212" s="162">
        <v>41965</v>
      </c>
      <c r="Z212" s="599" t="s">
        <v>302</v>
      </c>
    </row>
    <row r="213" spans="1:26" s="138" customFormat="1" ht="9.75" customHeight="1">
      <c r="A213" s="597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5"/>
      <c r="R213" s="145"/>
      <c r="S213" s="145"/>
      <c r="T213" s="164"/>
      <c r="U213" s="165"/>
      <c r="V213" s="164"/>
      <c r="W213" s="164"/>
      <c r="X213" s="165"/>
      <c r="Y213" s="164"/>
      <c r="Z213" s="599"/>
    </row>
    <row r="214" spans="1:26" s="138" customFormat="1" ht="9.75" customHeight="1">
      <c r="A214" s="149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594"/>
      <c r="T214" s="166"/>
      <c r="U214" s="167"/>
      <c r="V214" s="598" t="s">
        <v>270</v>
      </c>
      <c r="W214" s="166"/>
      <c r="X214" s="167"/>
      <c r="Y214" s="598" t="s">
        <v>303</v>
      </c>
      <c r="Z214" s="168"/>
    </row>
    <row r="215" spans="1:26" s="138" customFormat="1" ht="9.75" customHeight="1">
      <c r="A215" s="149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594"/>
      <c r="T215" s="166"/>
      <c r="U215" s="169"/>
      <c r="V215" s="598"/>
      <c r="W215" s="166"/>
      <c r="X215" s="169"/>
      <c r="Y215" s="598"/>
      <c r="Z215" s="168"/>
    </row>
    <row r="216" spans="1:26" s="138" customFormat="1" ht="9.75" customHeight="1">
      <c r="A216" s="149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66"/>
      <c r="U216" s="167"/>
      <c r="V216" s="598" t="s">
        <v>272</v>
      </c>
      <c r="W216" s="166"/>
      <c r="X216" s="167"/>
      <c r="Y216" s="598" t="s">
        <v>304</v>
      </c>
      <c r="Z216" s="168"/>
    </row>
    <row r="217" spans="1:26" s="138" customFormat="1" ht="9.75" customHeight="1">
      <c r="A217" s="149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66"/>
      <c r="U217" s="169"/>
      <c r="V217" s="598"/>
      <c r="W217" s="166"/>
      <c r="X217" s="169"/>
      <c r="Y217" s="598"/>
      <c r="Z217" s="168"/>
    </row>
    <row r="218" spans="1:26" s="138" customFormat="1" ht="9.75" customHeight="1">
      <c r="A218" s="149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66"/>
      <c r="U218" s="167"/>
      <c r="V218" s="598" t="s">
        <v>305</v>
      </c>
      <c r="W218" s="166"/>
      <c r="X218" s="167"/>
      <c r="Y218" s="598" t="s">
        <v>306</v>
      </c>
      <c r="Z218" s="168"/>
    </row>
    <row r="219" spans="1:26" s="138" customFormat="1" ht="9.75" customHeight="1">
      <c r="A219" s="149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66"/>
      <c r="U219" s="166"/>
      <c r="V219" s="598"/>
      <c r="W219" s="166"/>
      <c r="X219" s="166"/>
      <c r="Y219" s="598"/>
      <c r="Z219" s="168"/>
    </row>
    <row r="220" spans="1:26" s="138" customFormat="1" ht="13.5">
      <c r="A220" s="597" t="s">
        <v>307</v>
      </c>
      <c r="B220" s="139"/>
      <c r="C220" s="139"/>
      <c r="D220" s="141">
        <v>23894</v>
      </c>
      <c r="E220" s="142"/>
      <c r="F220" s="142"/>
      <c r="G220" s="141">
        <v>24259</v>
      </c>
      <c r="H220" s="142"/>
      <c r="I220" s="142"/>
      <c r="J220" s="141">
        <v>26238</v>
      </c>
      <c r="K220" s="142"/>
      <c r="L220" s="142"/>
      <c r="M220" s="141">
        <v>29281</v>
      </c>
      <c r="N220" s="142"/>
      <c r="O220" s="142"/>
      <c r="P220" s="141">
        <v>30987</v>
      </c>
      <c r="Q220" s="141"/>
      <c r="R220" s="141"/>
      <c r="S220" s="141"/>
      <c r="T220" s="141"/>
      <c r="U220" s="141"/>
      <c r="V220" s="141">
        <v>39391</v>
      </c>
      <c r="W220" s="141"/>
      <c r="X220" s="141"/>
      <c r="Y220" s="141"/>
      <c r="Z220" s="597" t="s">
        <v>307</v>
      </c>
    </row>
    <row r="221" spans="1:26" s="138" customFormat="1" ht="9.75" customHeight="1">
      <c r="A221" s="597"/>
      <c r="C221" s="154"/>
      <c r="D221" s="146"/>
      <c r="E221" s="146"/>
      <c r="F221" s="147"/>
      <c r="G221" s="146"/>
      <c r="H221" s="146"/>
      <c r="I221" s="147"/>
      <c r="J221" s="146"/>
      <c r="K221" s="146"/>
      <c r="L221" s="147"/>
      <c r="M221" s="146"/>
      <c r="N221" s="146"/>
      <c r="O221" s="147"/>
      <c r="P221" s="146"/>
      <c r="Q221" s="145"/>
      <c r="R221" s="145"/>
      <c r="S221" s="145"/>
      <c r="T221" s="145"/>
      <c r="U221" s="147"/>
      <c r="V221" s="145"/>
      <c r="W221" s="145"/>
      <c r="X221" s="145"/>
      <c r="Y221" s="145"/>
      <c r="Z221" s="597"/>
    </row>
    <row r="222" spans="1:26" s="138" customFormat="1" ht="9.75" customHeight="1">
      <c r="A222" s="149"/>
      <c r="C222" s="156"/>
      <c r="D222" s="595" t="s">
        <v>202</v>
      </c>
      <c r="E222" s="146"/>
      <c r="F222" s="153"/>
      <c r="G222" s="594" t="s">
        <v>208</v>
      </c>
      <c r="H222" s="146"/>
      <c r="I222" s="153"/>
      <c r="J222" s="594" t="s">
        <v>209</v>
      </c>
      <c r="K222" s="146"/>
      <c r="L222" s="153"/>
      <c r="M222" s="595" t="s">
        <v>210</v>
      </c>
      <c r="N222" s="146"/>
      <c r="O222" s="153"/>
      <c r="P222" s="595" t="s">
        <v>197</v>
      </c>
      <c r="Q222" s="146"/>
      <c r="R222" s="146"/>
      <c r="S222" s="146"/>
      <c r="T222" s="146"/>
      <c r="U222" s="153"/>
      <c r="V222" s="594" t="s">
        <v>247</v>
      </c>
      <c r="W222" s="146"/>
      <c r="X222" s="146"/>
      <c r="Y222" s="146"/>
      <c r="Z222" s="149"/>
    </row>
    <row r="223" spans="1:26" s="138" customFormat="1" ht="9.75" customHeight="1">
      <c r="A223" s="149"/>
      <c r="D223" s="595"/>
      <c r="E223" s="146"/>
      <c r="F223" s="151"/>
      <c r="G223" s="594"/>
      <c r="H223" s="146"/>
      <c r="I223" s="146"/>
      <c r="J223" s="594"/>
      <c r="K223" s="146"/>
      <c r="L223" s="151"/>
      <c r="M223" s="595"/>
      <c r="N223" s="146"/>
      <c r="O223" s="151"/>
      <c r="P223" s="595"/>
      <c r="Q223" s="146"/>
      <c r="R223" s="146"/>
      <c r="S223" s="146"/>
      <c r="T223" s="146"/>
      <c r="U223" s="146"/>
      <c r="V223" s="594"/>
      <c r="W223" s="146"/>
      <c r="X223" s="146"/>
      <c r="Y223" s="146"/>
      <c r="Z223" s="149"/>
    </row>
    <row r="224" spans="1:26" s="138" customFormat="1" ht="9.75" customHeight="1">
      <c r="A224" s="149"/>
      <c r="D224" s="146"/>
      <c r="E224" s="146"/>
      <c r="F224" s="153"/>
      <c r="G224" s="595" t="s">
        <v>211</v>
      </c>
      <c r="H224" s="146"/>
      <c r="I224" s="146"/>
      <c r="J224" s="146"/>
      <c r="K224" s="146"/>
      <c r="L224" s="153"/>
      <c r="M224" s="594" t="s">
        <v>282</v>
      </c>
      <c r="N224" s="146"/>
      <c r="O224" s="153"/>
      <c r="P224" s="595" t="s">
        <v>213</v>
      </c>
      <c r="Q224" s="146"/>
      <c r="R224" s="146"/>
      <c r="S224" s="146"/>
      <c r="T224" s="146"/>
      <c r="U224" s="146"/>
      <c r="V224" s="146"/>
      <c r="W224" s="146"/>
      <c r="X224" s="146"/>
      <c r="Y224" s="146"/>
      <c r="Z224" s="149"/>
    </row>
    <row r="225" spans="1:26" s="138" customFormat="1" ht="9.75" customHeight="1">
      <c r="A225" s="149"/>
      <c r="D225" s="146"/>
      <c r="E225" s="146"/>
      <c r="F225" s="151"/>
      <c r="G225" s="595"/>
      <c r="H225" s="146"/>
      <c r="I225" s="146"/>
      <c r="J225" s="146"/>
      <c r="K225" s="146"/>
      <c r="L225" s="146"/>
      <c r="M225" s="594"/>
      <c r="N225" s="146"/>
      <c r="O225" s="146"/>
      <c r="P225" s="595"/>
      <c r="Q225" s="146"/>
      <c r="R225" s="146"/>
      <c r="S225" s="146"/>
      <c r="T225" s="146"/>
      <c r="U225" s="146"/>
      <c r="V225" s="146"/>
      <c r="W225" s="146"/>
      <c r="X225" s="146"/>
      <c r="Y225" s="146"/>
      <c r="Z225" s="149"/>
    </row>
    <row r="226" spans="1:26" s="138" customFormat="1" ht="9.75" customHeight="1">
      <c r="A226" s="149"/>
      <c r="D226" s="146"/>
      <c r="E226" s="146"/>
      <c r="F226" s="153"/>
      <c r="G226" s="595" t="s">
        <v>212</v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9"/>
    </row>
    <row r="227" spans="1:26" s="138" customFormat="1" ht="9.75" customHeight="1">
      <c r="A227" s="149"/>
      <c r="D227" s="146"/>
      <c r="E227" s="146"/>
      <c r="F227" s="151"/>
      <c r="G227" s="595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9"/>
    </row>
    <row r="228" spans="1:26" s="138" customFormat="1" ht="9.75" customHeight="1">
      <c r="A228" s="149"/>
      <c r="D228" s="146"/>
      <c r="E228" s="146"/>
      <c r="F228" s="153"/>
      <c r="G228" s="595" t="s">
        <v>300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9"/>
    </row>
    <row r="229" spans="1:26" s="138" customFormat="1" ht="9.75" customHeight="1">
      <c r="A229" s="149"/>
      <c r="D229" s="146"/>
      <c r="E229" s="146"/>
      <c r="F229" s="151"/>
      <c r="G229" s="595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9"/>
    </row>
    <row r="230" spans="1:26" s="138" customFormat="1" ht="9.75" customHeight="1">
      <c r="A230" s="149"/>
      <c r="D230" s="146"/>
      <c r="E230" s="146"/>
      <c r="F230" s="153"/>
      <c r="G230" s="595" t="s">
        <v>214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9"/>
    </row>
    <row r="231" spans="1:26" s="138" customFormat="1" ht="9.75" customHeight="1">
      <c r="A231" s="149"/>
      <c r="D231" s="146"/>
      <c r="E231" s="146"/>
      <c r="F231" s="151"/>
      <c r="G231" s="595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9"/>
    </row>
    <row r="232" spans="1:26" s="138" customFormat="1" ht="9.75" customHeight="1">
      <c r="A232" s="149"/>
      <c r="D232" s="146"/>
      <c r="E232" s="146"/>
      <c r="F232" s="153"/>
      <c r="G232" s="594" t="s">
        <v>215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9"/>
    </row>
    <row r="233" spans="1:26" s="138" customFormat="1" ht="9.75" customHeight="1">
      <c r="A233" s="149"/>
      <c r="D233" s="146"/>
      <c r="E233" s="146"/>
      <c r="F233" s="151"/>
      <c r="G233" s="594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9"/>
    </row>
    <row r="234" spans="1:26" s="138" customFormat="1" ht="9.75" customHeight="1">
      <c r="A234" s="149"/>
      <c r="D234" s="146"/>
      <c r="E234" s="146"/>
      <c r="F234" s="153"/>
      <c r="G234" s="595" t="s">
        <v>233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9"/>
    </row>
    <row r="235" spans="1:26" s="138" customFormat="1" ht="9.75" customHeight="1">
      <c r="A235" s="149"/>
      <c r="D235" s="146"/>
      <c r="E235" s="146"/>
      <c r="F235" s="151"/>
      <c r="G235" s="595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9"/>
    </row>
    <row r="236" spans="1:26" s="138" customFormat="1" ht="9.75" customHeight="1">
      <c r="A236" s="149"/>
      <c r="D236" s="146"/>
      <c r="E236" s="146"/>
      <c r="F236" s="153"/>
      <c r="G236" s="595" t="s">
        <v>216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9"/>
    </row>
    <row r="237" spans="1:26" s="138" customFormat="1" ht="9.75" customHeight="1">
      <c r="A237" s="149"/>
      <c r="D237" s="146"/>
      <c r="E237" s="146"/>
      <c r="F237" s="151"/>
      <c r="G237" s="595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9"/>
    </row>
    <row r="238" spans="1:26" s="138" customFormat="1" ht="9.75" customHeight="1">
      <c r="A238" s="149"/>
      <c r="D238" s="146"/>
      <c r="E238" s="146"/>
      <c r="F238" s="153"/>
      <c r="G238" s="595" t="s">
        <v>217</v>
      </c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9"/>
    </row>
    <row r="239" spans="1:26" s="138" customFormat="1" ht="9.75" customHeight="1">
      <c r="A239" s="149"/>
      <c r="D239" s="146"/>
      <c r="E239" s="146"/>
      <c r="F239" s="146"/>
      <c r="G239" s="595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9"/>
    </row>
    <row r="240" spans="1:26" s="138" customFormat="1" ht="9.75" customHeight="1"/>
    <row r="241" spans="4:26" s="138" customFormat="1" ht="13.5">
      <c r="S241" s="596" t="s">
        <v>308</v>
      </c>
      <c r="T241" s="596"/>
      <c r="U241" s="596"/>
      <c r="V241" s="596"/>
      <c r="W241" s="596"/>
      <c r="X241" s="596"/>
      <c r="Y241" s="596"/>
      <c r="Z241" s="596"/>
    </row>
    <row r="242" spans="4:26" ht="11.25" customHeight="1">
      <c r="D242" s="170"/>
      <c r="E242" s="170"/>
      <c r="F242" s="170"/>
      <c r="G242" s="170"/>
      <c r="H242" s="170"/>
      <c r="I242" s="170"/>
      <c r="J242" s="170"/>
    </row>
    <row r="243" spans="4:26" ht="13.5" customHeight="1"/>
    <row r="244" spans="4:26" ht="13.5" customHeight="1"/>
    <row r="245" spans="4:26" ht="13.5" customHeight="1"/>
    <row r="246" spans="4:26" ht="13.5" customHeight="1"/>
    <row r="247" spans="4:26" ht="13.5" customHeight="1"/>
    <row r="248" spans="4:26" ht="13.5" customHeight="1"/>
    <row r="249" spans="4:26" ht="13.5" customHeight="1"/>
    <row r="250" spans="4:26" ht="13.5" customHeight="1"/>
    <row r="251" spans="4:26" ht="13.5" customHeight="1"/>
    <row r="252" spans="4:26" ht="13.5" customHeight="1"/>
    <row r="253" spans="4:26" ht="13.5" customHeight="1"/>
    <row r="254" spans="4:26" ht="13.5" customHeight="1"/>
    <row r="255" spans="4:26" ht="13.5" customHeight="1"/>
    <row r="256" spans="4:2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</sheetData>
  <mergeCells count="285">
    <mergeCell ref="D8:D9"/>
    <mergeCell ref="J8:J9"/>
    <mergeCell ref="M8:M9"/>
    <mergeCell ref="P8:P9"/>
    <mergeCell ref="D10:D11"/>
    <mergeCell ref="M10:M11"/>
    <mergeCell ref="A1:Z1"/>
    <mergeCell ref="Q2:Z2"/>
    <mergeCell ref="A4:A5"/>
    <mergeCell ref="Z4:Z5"/>
    <mergeCell ref="D6:D7"/>
    <mergeCell ref="G6:G7"/>
    <mergeCell ref="J6:J7"/>
    <mergeCell ref="M6:M7"/>
    <mergeCell ref="P6:P7"/>
    <mergeCell ref="D12:D13"/>
    <mergeCell ref="D14:D15"/>
    <mergeCell ref="D16:D17"/>
    <mergeCell ref="A18:A19"/>
    <mergeCell ref="Z18:Z19"/>
    <mergeCell ref="D20:D21"/>
    <mergeCell ref="G20:G21"/>
    <mergeCell ref="J20:J21"/>
    <mergeCell ref="M20:M21"/>
    <mergeCell ref="P20:P21"/>
    <mergeCell ref="Z34:Z35"/>
    <mergeCell ref="D36:D37"/>
    <mergeCell ref="G36:G37"/>
    <mergeCell ref="J36:J37"/>
    <mergeCell ref="M36:M37"/>
    <mergeCell ref="P36:P37"/>
    <mergeCell ref="D22:D23"/>
    <mergeCell ref="G22:G23"/>
    <mergeCell ref="P22:P23"/>
    <mergeCell ref="G24:G25"/>
    <mergeCell ref="P24:P25"/>
    <mergeCell ref="G26:G27"/>
    <mergeCell ref="P38:P39"/>
    <mergeCell ref="D40:D41"/>
    <mergeCell ref="G40:G41"/>
    <mergeCell ref="M40:M41"/>
    <mergeCell ref="P40:P41"/>
    <mergeCell ref="G28:G29"/>
    <mergeCell ref="G30:G31"/>
    <mergeCell ref="G32:G33"/>
    <mergeCell ref="A34:A35"/>
    <mergeCell ref="D42:D43"/>
    <mergeCell ref="G42:G43"/>
    <mergeCell ref="M42:M43"/>
    <mergeCell ref="D44:D45"/>
    <mergeCell ref="G44:G45"/>
    <mergeCell ref="A46:A47"/>
    <mergeCell ref="D38:D39"/>
    <mergeCell ref="G38:G39"/>
    <mergeCell ref="M38:M39"/>
    <mergeCell ref="Z46:Z47"/>
    <mergeCell ref="D48:D49"/>
    <mergeCell ref="G48:G49"/>
    <mergeCell ref="J48:J49"/>
    <mergeCell ref="M48:M49"/>
    <mergeCell ref="P48:P49"/>
    <mergeCell ref="S48:S49"/>
    <mergeCell ref="V48:V49"/>
    <mergeCell ref="Y48:Y49"/>
    <mergeCell ref="D54:D55"/>
    <mergeCell ref="V54:V55"/>
    <mergeCell ref="Y54:Y55"/>
    <mergeCell ref="A56:A57"/>
    <mergeCell ref="Z56:Z57"/>
    <mergeCell ref="D58:D59"/>
    <mergeCell ref="S58:S59"/>
    <mergeCell ref="Y58:Y59"/>
    <mergeCell ref="D50:D51"/>
    <mergeCell ref="G50:G51"/>
    <mergeCell ref="V50:V51"/>
    <mergeCell ref="Y50:Y51"/>
    <mergeCell ref="D52:D53"/>
    <mergeCell ref="V52:V53"/>
    <mergeCell ref="Y52:Y53"/>
    <mergeCell ref="Z68:Z69"/>
    <mergeCell ref="J70:J71"/>
    <mergeCell ref="M70:M71"/>
    <mergeCell ref="P70:P71"/>
    <mergeCell ref="S70:S71"/>
    <mergeCell ref="Y70:Y71"/>
    <mergeCell ref="D60:D61"/>
    <mergeCell ref="Y60:Y61"/>
    <mergeCell ref="D62:D63"/>
    <mergeCell ref="Y62:Y63"/>
    <mergeCell ref="D64:D65"/>
    <mergeCell ref="Y64:Y65"/>
    <mergeCell ref="M72:M73"/>
    <mergeCell ref="P72:P73"/>
    <mergeCell ref="Y72:Y73"/>
    <mergeCell ref="M74:M75"/>
    <mergeCell ref="P74:P75"/>
    <mergeCell ref="M76:M77"/>
    <mergeCell ref="P76:P77"/>
    <mergeCell ref="Y66:Y67"/>
    <mergeCell ref="A68:A69"/>
    <mergeCell ref="D88:D89"/>
    <mergeCell ref="M88:M89"/>
    <mergeCell ref="V88:V89"/>
    <mergeCell ref="D90:D91"/>
    <mergeCell ref="M90:M91"/>
    <mergeCell ref="D92:D93"/>
    <mergeCell ref="M92:M93"/>
    <mergeCell ref="M78:M79"/>
    <mergeCell ref="A82:Z82"/>
    <mergeCell ref="A84:A85"/>
    <mergeCell ref="Z84:Z85"/>
    <mergeCell ref="D86:D87"/>
    <mergeCell ref="G86:G87"/>
    <mergeCell ref="J86:J87"/>
    <mergeCell ref="M86:M87"/>
    <mergeCell ref="V86:V87"/>
    <mergeCell ref="Y86:Y87"/>
    <mergeCell ref="A106:A107"/>
    <mergeCell ref="Z106:Z107"/>
    <mergeCell ref="D108:D109"/>
    <mergeCell ref="G108:G109"/>
    <mergeCell ref="J108:J109"/>
    <mergeCell ref="M108:M109"/>
    <mergeCell ref="P108:P109"/>
    <mergeCell ref="Y108:Y109"/>
    <mergeCell ref="D94:D95"/>
    <mergeCell ref="D96:D97"/>
    <mergeCell ref="D98:D99"/>
    <mergeCell ref="A100:A101"/>
    <mergeCell ref="Z100:Z101"/>
    <mergeCell ref="M102:M103"/>
    <mergeCell ref="P102:P103"/>
    <mergeCell ref="S102:S103"/>
    <mergeCell ref="V102:V103"/>
    <mergeCell ref="Y102:Y103"/>
    <mergeCell ref="D110:D111"/>
    <mergeCell ref="G110:G111"/>
    <mergeCell ref="M110:M111"/>
    <mergeCell ref="P110:P111"/>
    <mergeCell ref="D112:D113"/>
    <mergeCell ref="G112:G113"/>
    <mergeCell ref="M112:M113"/>
    <mergeCell ref="P112:P113"/>
    <mergeCell ref="V104:V105"/>
    <mergeCell ref="D114:D115"/>
    <mergeCell ref="G114:G115"/>
    <mergeCell ref="M114:M115"/>
    <mergeCell ref="D116:D117"/>
    <mergeCell ref="G116:G117"/>
    <mergeCell ref="D118:D119"/>
    <mergeCell ref="G118:G119"/>
    <mergeCell ref="S128:S129"/>
    <mergeCell ref="V128:V129"/>
    <mergeCell ref="D130:D131"/>
    <mergeCell ref="G130:G131"/>
    <mergeCell ref="V130:V131"/>
    <mergeCell ref="Y130:Y131"/>
    <mergeCell ref="D120:D121"/>
    <mergeCell ref="D122:D123"/>
    <mergeCell ref="D124:D125"/>
    <mergeCell ref="A136:A137"/>
    <mergeCell ref="Z136:Z137"/>
    <mergeCell ref="A126:A127"/>
    <mergeCell ref="Z126:Z127"/>
    <mergeCell ref="D128:D129"/>
    <mergeCell ref="G128:G129"/>
    <mergeCell ref="J128:J129"/>
    <mergeCell ref="M128:M129"/>
    <mergeCell ref="P128:P129"/>
    <mergeCell ref="Y128:Y129"/>
    <mergeCell ref="J138:J139"/>
    <mergeCell ref="M138:M139"/>
    <mergeCell ref="P138:P139"/>
    <mergeCell ref="S138:S139"/>
    <mergeCell ref="Y138:Y139"/>
    <mergeCell ref="D132:D133"/>
    <mergeCell ref="V132:V133"/>
    <mergeCell ref="Y132:Y133"/>
    <mergeCell ref="D134:D135"/>
    <mergeCell ref="V134:V135"/>
    <mergeCell ref="Y134:Y135"/>
    <mergeCell ref="Z144:Z145"/>
    <mergeCell ref="D146:D147"/>
    <mergeCell ref="A148:A149"/>
    <mergeCell ref="Z148:Z149"/>
    <mergeCell ref="D150:D151"/>
    <mergeCell ref="M150:M151"/>
    <mergeCell ref="Y150:Y151"/>
    <mergeCell ref="J140:J141"/>
    <mergeCell ref="M140:M141"/>
    <mergeCell ref="P140:P141"/>
    <mergeCell ref="Y140:Y141"/>
    <mergeCell ref="Y142:Y143"/>
    <mergeCell ref="A144:A145"/>
    <mergeCell ref="A164:Z164"/>
    <mergeCell ref="A167:A168"/>
    <mergeCell ref="Z167:Z168"/>
    <mergeCell ref="D169:D170"/>
    <mergeCell ref="G169:G170"/>
    <mergeCell ref="J169:J170"/>
    <mergeCell ref="M169:M170"/>
    <mergeCell ref="P169:P170"/>
    <mergeCell ref="D152:D153"/>
    <mergeCell ref="M152:M153"/>
    <mergeCell ref="A155:A156"/>
    <mergeCell ref="Z155:Z156"/>
    <mergeCell ref="S157:S158"/>
    <mergeCell ref="V157:V158"/>
    <mergeCell ref="Y157:Y158"/>
    <mergeCell ref="D171:D172"/>
    <mergeCell ref="G171:G172"/>
    <mergeCell ref="J171:J172"/>
    <mergeCell ref="M171:M172"/>
    <mergeCell ref="P171:P172"/>
    <mergeCell ref="D173:D174"/>
    <mergeCell ref="G173:G174"/>
    <mergeCell ref="M173:M174"/>
    <mergeCell ref="P173:P174"/>
    <mergeCell ref="G181:G182"/>
    <mergeCell ref="A183:A184"/>
    <mergeCell ref="Z183:Z184"/>
    <mergeCell ref="D185:D186"/>
    <mergeCell ref="G185:G186"/>
    <mergeCell ref="J185:J186"/>
    <mergeCell ref="M185:M186"/>
    <mergeCell ref="V185:V186"/>
    <mergeCell ref="D175:D176"/>
    <mergeCell ref="G175:G176"/>
    <mergeCell ref="M175:M176"/>
    <mergeCell ref="D177:D178"/>
    <mergeCell ref="G177:G178"/>
    <mergeCell ref="G179:G180"/>
    <mergeCell ref="A196:A197"/>
    <mergeCell ref="Z196:Z197"/>
    <mergeCell ref="D198:D199"/>
    <mergeCell ref="G198:G199"/>
    <mergeCell ref="J198:J199"/>
    <mergeCell ref="M198:M199"/>
    <mergeCell ref="P198:P199"/>
    <mergeCell ref="D187:D188"/>
    <mergeCell ref="J187:J188"/>
    <mergeCell ref="V187:V188"/>
    <mergeCell ref="D189:D190"/>
    <mergeCell ref="D191:D192"/>
    <mergeCell ref="D193:D194"/>
    <mergeCell ref="D204:D205"/>
    <mergeCell ref="D206:D207"/>
    <mergeCell ref="D208:D209"/>
    <mergeCell ref="D210:D211"/>
    <mergeCell ref="A212:A213"/>
    <mergeCell ref="Z212:Z213"/>
    <mergeCell ref="D200:D201"/>
    <mergeCell ref="G200:G201"/>
    <mergeCell ref="J200:J201"/>
    <mergeCell ref="M200:M201"/>
    <mergeCell ref="P200:P201"/>
    <mergeCell ref="D202:D203"/>
    <mergeCell ref="M202:M203"/>
    <mergeCell ref="P202:P203"/>
    <mergeCell ref="A220:A221"/>
    <mergeCell ref="Z220:Z221"/>
    <mergeCell ref="D222:D223"/>
    <mergeCell ref="G222:G223"/>
    <mergeCell ref="J222:J223"/>
    <mergeCell ref="M222:M223"/>
    <mergeCell ref="P222:P223"/>
    <mergeCell ref="V222:V223"/>
    <mergeCell ref="S214:S215"/>
    <mergeCell ref="V214:V215"/>
    <mergeCell ref="Y214:Y215"/>
    <mergeCell ref="V216:V217"/>
    <mergeCell ref="Y216:Y217"/>
    <mergeCell ref="V218:V219"/>
    <mergeCell ref="Y218:Y219"/>
    <mergeCell ref="G232:G233"/>
    <mergeCell ref="G234:G235"/>
    <mergeCell ref="G236:G237"/>
    <mergeCell ref="G238:G239"/>
    <mergeCell ref="S241:Z241"/>
    <mergeCell ref="G224:G225"/>
    <mergeCell ref="M224:M225"/>
    <mergeCell ref="P224:P225"/>
    <mergeCell ref="G226:G227"/>
    <mergeCell ref="G228:G229"/>
    <mergeCell ref="G230:G231"/>
  </mergeCells>
  <phoneticPr fontId="1"/>
  <pageMargins left="0.39370078740157483" right="0.39370078740157483" top="0.78740157480314965" bottom="0.39370078740157483" header="0.51181102362204722" footer="0.51181102362204722"/>
  <pageSetup paperSize="9" orientation="portrait" useFirstPageNumber="1" r:id="rId1"/>
  <headerFooter differentOddEven="1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51"/>
  <sheetViews>
    <sheetView view="pageBreakPreview" zoomScaleNormal="100" zoomScaleSheetLayoutView="100" workbookViewId="0">
      <pane xSplit="2" ySplit="6" topLeftCell="C7" activePane="bottomRight" state="frozen"/>
      <selection activeCell="J54" sqref="J54"/>
      <selection pane="topRight" activeCell="J54" sqref="J54"/>
      <selection pane="bottomLeft" activeCell="J54" sqref="J54"/>
      <selection pane="bottomRight" activeCell="K24" sqref="K24"/>
    </sheetView>
  </sheetViews>
  <sheetFormatPr defaultRowHeight="12"/>
  <cols>
    <col min="1" max="1" width="9.5" style="23" customWidth="1"/>
    <col min="2" max="2" width="9" style="23" customWidth="1"/>
    <col min="3" max="3" width="7.625" style="12" customWidth="1"/>
    <col min="4" max="7" width="9" style="12" customWidth="1"/>
    <col min="8" max="9" width="8.25" style="23" customWidth="1"/>
    <col min="10" max="10" width="9" style="12" customWidth="1"/>
    <col min="11" max="11" width="9" style="23" customWidth="1"/>
    <col min="12" max="12" width="9" style="12"/>
    <col min="13" max="13" width="8.25" style="12" customWidth="1"/>
    <col min="14" max="17" width="9" style="12"/>
    <col min="18" max="19" width="8.25" style="12" customWidth="1"/>
    <col min="20" max="20" width="9" style="12"/>
    <col min="21" max="21" width="2.75" style="12" customWidth="1"/>
    <col min="22" max="16384" width="9" style="12"/>
  </cols>
  <sheetData>
    <row r="1" spans="1:20" ht="18.75">
      <c r="A1" s="183" t="s">
        <v>309</v>
      </c>
      <c r="B1" s="183"/>
      <c r="C1" s="183"/>
      <c r="D1" s="183"/>
      <c r="E1" s="183"/>
      <c r="F1" s="183"/>
      <c r="G1" s="183"/>
      <c r="H1" s="184"/>
      <c r="I1" s="184"/>
      <c r="J1" s="183"/>
      <c r="K1" s="183"/>
    </row>
    <row r="2" spans="1:20" ht="15" customHeight="1">
      <c r="C2" s="185"/>
    </row>
    <row r="3" spans="1:20" ht="15" customHeight="1" thickBot="1">
      <c r="A3" s="12" t="s">
        <v>310</v>
      </c>
      <c r="B3" s="12"/>
      <c r="K3" s="12"/>
    </row>
    <row r="4" spans="1:20" ht="15" customHeight="1">
      <c r="A4" s="604" t="s">
        <v>311</v>
      </c>
      <c r="B4" s="604"/>
      <c r="C4" s="605" t="s">
        <v>312</v>
      </c>
      <c r="D4" s="605" t="s">
        <v>313</v>
      </c>
      <c r="E4" s="607" t="s">
        <v>314</v>
      </c>
      <c r="F4" s="494"/>
      <c r="G4" s="608"/>
      <c r="H4" s="186" t="s">
        <v>315</v>
      </c>
      <c r="I4" s="609" t="s">
        <v>316</v>
      </c>
      <c r="J4" s="603" t="s">
        <v>317</v>
      </c>
      <c r="K4" s="604" t="s">
        <v>311</v>
      </c>
      <c r="L4" s="604"/>
      <c r="M4" s="605" t="s">
        <v>312</v>
      </c>
      <c r="N4" s="605" t="s">
        <v>313</v>
      </c>
      <c r="O4" s="607" t="s">
        <v>314</v>
      </c>
      <c r="P4" s="494"/>
      <c r="Q4" s="608"/>
      <c r="R4" s="186" t="s">
        <v>315</v>
      </c>
      <c r="S4" s="609" t="s">
        <v>316</v>
      </c>
      <c r="T4" s="603" t="s">
        <v>317</v>
      </c>
    </row>
    <row r="5" spans="1:20" ht="15" customHeight="1">
      <c r="A5" s="511"/>
      <c r="B5" s="511"/>
      <c r="C5" s="606"/>
      <c r="D5" s="606"/>
      <c r="E5" s="187" t="s">
        <v>318</v>
      </c>
      <c r="F5" s="187" t="s">
        <v>320</v>
      </c>
      <c r="G5" s="187" t="s">
        <v>322</v>
      </c>
      <c r="H5" s="188" t="s">
        <v>323</v>
      </c>
      <c r="I5" s="610"/>
      <c r="J5" s="508"/>
      <c r="K5" s="511"/>
      <c r="L5" s="511"/>
      <c r="M5" s="606"/>
      <c r="N5" s="606"/>
      <c r="O5" s="187" t="s">
        <v>318</v>
      </c>
      <c r="P5" s="187" t="s">
        <v>320</v>
      </c>
      <c r="Q5" s="187" t="s">
        <v>322</v>
      </c>
      <c r="R5" s="188" t="s">
        <v>323</v>
      </c>
      <c r="S5" s="610"/>
      <c r="T5" s="508"/>
    </row>
    <row r="6" spans="1:20" ht="15" customHeight="1">
      <c r="A6" s="178"/>
      <c r="B6" s="177"/>
      <c r="C6" s="189" t="s">
        <v>324</v>
      </c>
      <c r="D6" s="190" t="s">
        <v>325</v>
      </c>
      <c r="E6" s="191" t="s">
        <v>326</v>
      </c>
      <c r="F6" s="191" t="s">
        <v>326</v>
      </c>
      <c r="G6" s="192" t="s">
        <v>326</v>
      </c>
      <c r="H6" s="193"/>
      <c r="I6" s="194"/>
      <c r="J6" s="191" t="s">
        <v>327</v>
      </c>
      <c r="K6" s="178"/>
      <c r="L6" s="177"/>
      <c r="M6" s="189" t="s">
        <v>324</v>
      </c>
      <c r="N6" s="190" t="s">
        <v>325</v>
      </c>
      <c r="O6" s="191" t="s">
        <v>326</v>
      </c>
      <c r="P6" s="191" t="s">
        <v>326</v>
      </c>
      <c r="Q6" s="191" t="s">
        <v>326</v>
      </c>
      <c r="R6" s="194"/>
      <c r="S6" s="194"/>
      <c r="T6" s="191" t="s">
        <v>327</v>
      </c>
    </row>
    <row r="7" spans="1:20" ht="15.75" customHeight="1">
      <c r="A7" s="191" t="s">
        <v>328</v>
      </c>
      <c r="B7" s="195" t="s">
        <v>329</v>
      </c>
      <c r="C7" s="196"/>
      <c r="D7" s="197">
        <v>2425</v>
      </c>
      <c r="E7" s="198">
        <v>12190</v>
      </c>
      <c r="F7" s="198">
        <v>6212</v>
      </c>
      <c r="G7" s="199">
        <v>5978</v>
      </c>
      <c r="H7" s="200">
        <f>F7/G7*100</f>
        <v>103.91435262629642</v>
      </c>
      <c r="I7" s="201">
        <f>E7/D7</f>
        <v>5.0268041237113401</v>
      </c>
      <c r="J7" s="202"/>
      <c r="K7" s="191" t="s">
        <v>330</v>
      </c>
      <c r="L7" s="195" t="s">
        <v>331</v>
      </c>
      <c r="M7" s="196">
        <v>12.29</v>
      </c>
      <c r="N7" s="197">
        <v>52052</v>
      </c>
      <c r="O7" s="198">
        <v>143168</v>
      </c>
      <c r="P7" s="198">
        <v>72612</v>
      </c>
      <c r="Q7" s="198">
        <v>70556</v>
      </c>
      <c r="R7" s="203">
        <f t="shared" ref="R7:R39" si="0">P7/Q7*100</f>
        <v>102.91399739214242</v>
      </c>
      <c r="S7" s="201">
        <f t="shared" ref="S7:S39" si="1">O7/N7</f>
        <v>2.7504802889418274</v>
      </c>
      <c r="T7" s="202">
        <v>11649.145646867373</v>
      </c>
    </row>
    <row r="8" spans="1:20" ht="15.75" customHeight="1">
      <c r="A8" s="191" t="s">
        <v>332</v>
      </c>
      <c r="B8" s="195" t="s">
        <v>333</v>
      </c>
      <c r="C8" s="196"/>
      <c r="D8" s="197">
        <v>2462</v>
      </c>
      <c r="E8" s="198">
        <v>14367</v>
      </c>
      <c r="F8" s="198">
        <v>7448</v>
      </c>
      <c r="G8" s="199">
        <v>6919</v>
      </c>
      <c r="H8" s="200">
        <f t="shared" ref="H8:H41" si="2">F8/G8*100</f>
        <v>107.64561352796646</v>
      </c>
      <c r="I8" s="201">
        <f t="shared" ref="I8:I41" si="3">E8/D8</f>
        <v>5.8354995938261576</v>
      </c>
      <c r="J8" s="202"/>
      <c r="K8" s="191" t="s">
        <v>334</v>
      </c>
      <c r="L8" s="195" t="s">
        <v>335</v>
      </c>
      <c r="M8" s="196" t="s">
        <v>336</v>
      </c>
      <c r="N8" s="197">
        <v>52738</v>
      </c>
      <c r="O8" s="198">
        <v>143254</v>
      </c>
      <c r="P8" s="198">
        <v>72642</v>
      </c>
      <c r="Q8" s="198">
        <v>70612</v>
      </c>
      <c r="R8" s="203">
        <f t="shared" si="0"/>
        <v>102.87486546196114</v>
      </c>
      <c r="S8" s="201">
        <f t="shared" si="1"/>
        <v>2.7163335735143539</v>
      </c>
      <c r="T8" s="202">
        <v>11656.143205858421</v>
      </c>
    </row>
    <row r="9" spans="1:20" ht="15.75" customHeight="1">
      <c r="A9" s="191" t="s">
        <v>337</v>
      </c>
      <c r="B9" s="195" t="s">
        <v>338</v>
      </c>
      <c r="C9" s="204">
        <v>12.4</v>
      </c>
      <c r="D9" s="197">
        <v>3733</v>
      </c>
      <c r="E9" s="198">
        <v>16634</v>
      </c>
      <c r="F9" s="198">
        <v>8093</v>
      </c>
      <c r="G9" s="199">
        <v>8541</v>
      </c>
      <c r="H9" s="200">
        <f t="shared" si="2"/>
        <v>94.754712562931743</v>
      </c>
      <c r="I9" s="201">
        <f t="shared" si="3"/>
        <v>4.4559335654969194</v>
      </c>
      <c r="J9" s="202">
        <v>1341.4516129032259</v>
      </c>
      <c r="K9" s="191" t="s">
        <v>339</v>
      </c>
      <c r="L9" s="195" t="s">
        <v>340</v>
      </c>
      <c r="M9" s="196" t="s">
        <v>336</v>
      </c>
      <c r="N9" s="197">
        <v>53145</v>
      </c>
      <c r="O9" s="198">
        <v>143287</v>
      </c>
      <c r="P9" s="198">
        <v>72630</v>
      </c>
      <c r="Q9" s="198">
        <v>70657</v>
      </c>
      <c r="R9" s="203">
        <f t="shared" si="0"/>
        <v>102.79236310627398</v>
      </c>
      <c r="S9" s="201">
        <f t="shared" si="1"/>
        <v>2.6961520368802332</v>
      </c>
      <c r="T9" s="202">
        <v>11658.828315703826</v>
      </c>
    </row>
    <row r="10" spans="1:20" ht="15.75" customHeight="1">
      <c r="A10" s="191" t="s">
        <v>341</v>
      </c>
      <c r="B10" s="195" t="s">
        <v>342</v>
      </c>
      <c r="C10" s="196" t="s">
        <v>343</v>
      </c>
      <c r="D10" s="197">
        <v>3723</v>
      </c>
      <c r="E10" s="198">
        <v>17313</v>
      </c>
      <c r="F10" s="198">
        <v>8402</v>
      </c>
      <c r="G10" s="199">
        <v>8911</v>
      </c>
      <c r="H10" s="200">
        <f t="shared" si="2"/>
        <v>94.287958702726968</v>
      </c>
      <c r="I10" s="201">
        <f t="shared" si="3"/>
        <v>4.6502820306204677</v>
      </c>
      <c r="J10" s="202">
        <v>1396.2096774193549</v>
      </c>
      <c r="K10" s="191" t="s">
        <v>344</v>
      </c>
      <c r="L10" s="195" t="s">
        <v>345</v>
      </c>
      <c r="M10" s="196" t="s">
        <v>336</v>
      </c>
      <c r="N10" s="197">
        <v>53744</v>
      </c>
      <c r="O10" s="198">
        <v>143203</v>
      </c>
      <c r="P10" s="198">
        <v>72633</v>
      </c>
      <c r="Q10" s="198">
        <v>70570</v>
      </c>
      <c r="R10" s="203">
        <f t="shared" si="0"/>
        <v>102.92333852912002</v>
      </c>
      <c r="S10" s="201">
        <f t="shared" si="1"/>
        <v>2.6645392974099433</v>
      </c>
      <c r="T10" s="202">
        <v>11651.993490642801</v>
      </c>
    </row>
    <row r="11" spans="1:20" ht="15.75" customHeight="1">
      <c r="A11" s="191" t="s">
        <v>346</v>
      </c>
      <c r="B11" s="195" t="s">
        <v>347</v>
      </c>
      <c r="C11" s="196" t="s">
        <v>343</v>
      </c>
      <c r="D11" s="197">
        <v>4662</v>
      </c>
      <c r="E11" s="198">
        <v>20858</v>
      </c>
      <c r="F11" s="198">
        <v>10245</v>
      </c>
      <c r="G11" s="199">
        <v>10613</v>
      </c>
      <c r="H11" s="200">
        <f t="shared" si="2"/>
        <v>96.532554414397438</v>
      </c>
      <c r="I11" s="201">
        <f t="shared" si="3"/>
        <v>4.4740454740454743</v>
      </c>
      <c r="J11" s="202">
        <v>1682.0967741935483</v>
      </c>
      <c r="K11" s="191" t="s">
        <v>348</v>
      </c>
      <c r="L11" s="195" t="s">
        <v>349</v>
      </c>
      <c r="M11" s="196" t="s">
        <v>336</v>
      </c>
      <c r="N11" s="197">
        <v>54390</v>
      </c>
      <c r="O11" s="198">
        <v>143307</v>
      </c>
      <c r="P11" s="198">
        <v>72598</v>
      </c>
      <c r="Q11" s="198">
        <v>70709</v>
      </c>
      <c r="R11" s="203">
        <f t="shared" si="0"/>
        <v>102.67151282015018</v>
      </c>
      <c r="S11" s="201">
        <f t="shared" si="1"/>
        <v>2.6348041919470493</v>
      </c>
      <c r="T11" s="202">
        <v>11660.455655004069</v>
      </c>
    </row>
    <row r="12" spans="1:20" ht="15.75" customHeight="1">
      <c r="A12" s="191" t="s">
        <v>350</v>
      </c>
      <c r="B12" s="195" t="s">
        <v>351</v>
      </c>
      <c r="C12" s="196">
        <v>12.21</v>
      </c>
      <c r="D12" s="197">
        <v>4991</v>
      </c>
      <c r="E12" s="198">
        <v>21830</v>
      </c>
      <c r="F12" s="198">
        <v>10915</v>
      </c>
      <c r="G12" s="199">
        <v>10915</v>
      </c>
      <c r="H12" s="200">
        <f t="shared" si="2"/>
        <v>100</v>
      </c>
      <c r="I12" s="201">
        <f t="shared" si="3"/>
        <v>4.373872971348427</v>
      </c>
      <c r="J12" s="202">
        <v>1787.8787878787878</v>
      </c>
      <c r="K12" s="191" t="s">
        <v>352</v>
      </c>
      <c r="L12" s="195" t="s">
        <v>353</v>
      </c>
      <c r="M12" s="196" t="s">
        <v>336</v>
      </c>
      <c r="N12" s="197">
        <v>54925</v>
      </c>
      <c r="O12" s="198">
        <v>143223</v>
      </c>
      <c r="P12" s="198">
        <v>72487</v>
      </c>
      <c r="Q12" s="198">
        <v>70736</v>
      </c>
      <c r="R12" s="203">
        <f t="shared" si="0"/>
        <v>102.47540149287491</v>
      </c>
      <c r="S12" s="201">
        <f t="shared" si="1"/>
        <v>2.6076103777878927</v>
      </c>
      <c r="T12" s="202">
        <v>11653.620829943044</v>
      </c>
    </row>
    <row r="13" spans="1:20" ht="15.75" customHeight="1">
      <c r="A13" s="191" t="s">
        <v>354</v>
      </c>
      <c r="B13" s="195" t="s">
        <v>355</v>
      </c>
      <c r="C13" s="196" t="s">
        <v>343</v>
      </c>
      <c r="D13" s="197">
        <v>5183</v>
      </c>
      <c r="E13" s="198">
        <v>22738</v>
      </c>
      <c r="F13" s="198">
        <v>11389</v>
      </c>
      <c r="G13" s="199">
        <v>11349</v>
      </c>
      <c r="H13" s="200">
        <f t="shared" si="2"/>
        <v>100.35245396070138</v>
      </c>
      <c r="I13" s="201">
        <f t="shared" si="3"/>
        <v>4.3870345359830214</v>
      </c>
      <c r="J13" s="202">
        <v>1862.2440622440622</v>
      </c>
      <c r="K13" s="191" t="s">
        <v>356</v>
      </c>
      <c r="L13" s="195" t="s">
        <v>357</v>
      </c>
      <c r="M13" s="196" t="s">
        <v>336</v>
      </c>
      <c r="N13" s="197">
        <v>55174</v>
      </c>
      <c r="O13" s="198">
        <v>142463</v>
      </c>
      <c r="P13" s="198">
        <v>72046</v>
      </c>
      <c r="Q13" s="198">
        <v>70417</v>
      </c>
      <c r="R13" s="203">
        <f t="shared" si="0"/>
        <v>102.31336183023984</v>
      </c>
      <c r="S13" s="201">
        <f t="shared" si="1"/>
        <v>2.582067640555334</v>
      </c>
      <c r="T13" s="202">
        <v>11591.781936533767</v>
      </c>
    </row>
    <row r="14" spans="1:20" ht="15.75" customHeight="1">
      <c r="A14" s="191" t="s">
        <v>358</v>
      </c>
      <c r="B14" s="195" t="s">
        <v>359</v>
      </c>
      <c r="C14" s="196" t="s">
        <v>343</v>
      </c>
      <c r="D14" s="197">
        <v>5586</v>
      </c>
      <c r="E14" s="198">
        <v>24412</v>
      </c>
      <c r="F14" s="198">
        <v>12111</v>
      </c>
      <c r="G14" s="199">
        <v>12301</v>
      </c>
      <c r="H14" s="200">
        <f t="shared" si="2"/>
        <v>98.455410129257785</v>
      </c>
      <c r="I14" s="201">
        <f t="shared" si="3"/>
        <v>4.3702112423916937</v>
      </c>
      <c r="J14" s="202">
        <v>1999.3447993447992</v>
      </c>
      <c r="K14" s="191" t="s">
        <v>360</v>
      </c>
      <c r="L14" s="195" t="s">
        <v>361</v>
      </c>
      <c r="M14" s="196" t="s">
        <v>336</v>
      </c>
      <c r="N14" s="197">
        <v>55622</v>
      </c>
      <c r="O14" s="198">
        <v>141895</v>
      </c>
      <c r="P14" s="198">
        <v>71653</v>
      </c>
      <c r="Q14" s="198">
        <v>70242</v>
      </c>
      <c r="R14" s="203">
        <f t="shared" si="0"/>
        <v>102.00876968195666</v>
      </c>
      <c r="S14" s="201">
        <f t="shared" si="1"/>
        <v>2.5510589335155154</v>
      </c>
      <c r="T14" s="202">
        <v>11545.565500406836</v>
      </c>
    </row>
    <row r="15" spans="1:20" ht="15.75" customHeight="1">
      <c r="A15" s="191" t="s">
        <v>362</v>
      </c>
      <c r="B15" s="195" t="s">
        <v>363</v>
      </c>
      <c r="C15" s="196" t="s">
        <v>343</v>
      </c>
      <c r="D15" s="197">
        <v>6627</v>
      </c>
      <c r="E15" s="198">
        <v>27984</v>
      </c>
      <c r="F15" s="198">
        <v>14078</v>
      </c>
      <c r="G15" s="199">
        <v>13906</v>
      </c>
      <c r="H15" s="200">
        <f t="shared" si="2"/>
        <v>101.23687616856034</v>
      </c>
      <c r="I15" s="201">
        <f t="shared" si="3"/>
        <v>4.222725215029425</v>
      </c>
      <c r="J15" s="202">
        <v>2291.8918918918916</v>
      </c>
      <c r="K15" s="191" t="s">
        <v>364</v>
      </c>
      <c r="L15" s="195" t="s">
        <v>365</v>
      </c>
      <c r="M15" s="196" t="s">
        <v>336</v>
      </c>
      <c r="N15" s="197">
        <v>56021</v>
      </c>
      <c r="O15" s="198">
        <v>141485</v>
      </c>
      <c r="P15" s="198">
        <v>71435</v>
      </c>
      <c r="Q15" s="198">
        <v>70050</v>
      </c>
      <c r="R15" s="203">
        <f t="shared" si="0"/>
        <v>101.97715917202</v>
      </c>
      <c r="S15" s="201">
        <f t="shared" si="1"/>
        <v>2.5255707681048176</v>
      </c>
      <c r="T15" s="202">
        <v>11512.205044751832</v>
      </c>
    </row>
    <row r="16" spans="1:20" ht="15.75" customHeight="1">
      <c r="A16" s="191" t="s">
        <v>366</v>
      </c>
      <c r="B16" s="195" t="s">
        <v>367</v>
      </c>
      <c r="C16" s="196" t="s">
        <v>343</v>
      </c>
      <c r="D16" s="197">
        <v>8054</v>
      </c>
      <c r="E16" s="198">
        <v>32471</v>
      </c>
      <c r="F16" s="198">
        <v>16545</v>
      </c>
      <c r="G16" s="199">
        <v>15926</v>
      </c>
      <c r="H16" s="200">
        <f t="shared" si="2"/>
        <v>103.88672610825066</v>
      </c>
      <c r="I16" s="201">
        <f t="shared" si="3"/>
        <v>4.031661286317358</v>
      </c>
      <c r="J16" s="202">
        <v>2659.377559377559</v>
      </c>
      <c r="K16" s="191" t="s">
        <v>368</v>
      </c>
      <c r="L16" s="195" t="s">
        <v>369</v>
      </c>
      <c r="M16" s="196" t="s">
        <v>336</v>
      </c>
      <c r="N16" s="197">
        <v>56184</v>
      </c>
      <c r="O16" s="198">
        <v>140342</v>
      </c>
      <c r="P16" s="198">
        <v>70712</v>
      </c>
      <c r="Q16" s="198">
        <v>69630</v>
      </c>
      <c r="R16" s="203">
        <f t="shared" si="0"/>
        <v>101.5539279046388</v>
      </c>
      <c r="S16" s="201">
        <f t="shared" si="1"/>
        <v>2.4978997579382032</v>
      </c>
      <c r="T16" s="202">
        <v>11419.20260374288</v>
      </c>
    </row>
    <row r="17" spans="1:20" ht="15.75" customHeight="1">
      <c r="A17" s="191" t="s">
        <v>370</v>
      </c>
      <c r="B17" s="195" t="s">
        <v>371</v>
      </c>
      <c r="C17" s="196" t="s">
        <v>343</v>
      </c>
      <c r="D17" s="197">
        <v>10746</v>
      </c>
      <c r="E17" s="198">
        <v>41058</v>
      </c>
      <c r="F17" s="198">
        <v>21145</v>
      </c>
      <c r="G17" s="199">
        <v>19913</v>
      </c>
      <c r="H17" s="200">
        <f t="shared" si="2"/>
        <v>106.18691307186261</v>
      </c>
      <c r="I17" s="201">
        <f t="shared" si="3"/>
        <v>3.8207705192629815</v>
      </c>
      <c r="J17" s="202">
        <v>3362.6535626535624</v>
      </c>
      <c r="K17" s="191" t="s">
        <v>372</v>
      </c>
      <c r="L17" s="195" t="s">
        <v>373</v>
      </c>
      <c r="M17" s="196">
        <v>12.28</v>
      </c>
      <c r="N17" s="197">
        <v>56771</v>
      </c>
      <c r="O17" s="198">
        <v>140119</v>
      </c>
      <c r="P17" s="198">
        <v>70639</v>
      </c>
      <c r="Q17" s="198">
        <v>69480</v>
      </c>
      <c r="R17" s="203">
        <f t="shared" si="0"/>
        <v>101.66810592976397</v>
      </c>
      <c r="S17" s="201">
        <f t="shared" si="1"/>
        <v>2.4681439467333672</v>
      </c>
      <c r="T17" s="202">
        <v>11410.342019543974</v>
      </c>
    </row>
    <row r="18" spans="1:20" ht="15.75" customHeight="1">
      <c r="A18" s="191" t="s">
        <v>374</v>
      </c>
      <c r="B18" s="195" t="s">
        <v>375</v>
      </c>
      <c r="C18" s="196" t="s">
        <v>343</v>
      </c>
      <c r="D18" s="197">
        <v>14194</v>
      </c>
      <c r="E18" s="198">
        <v>51929</v>
      </c>
      <c r="F18" s="198">
        <v>26953</v>
      </c>
      <c r="G18" s="199">
        <v>24976</v>
      </c>
      <c r="H18" s="200">
        <f t="shared" si="2"/>
        <v>107.91559897501601</v>
      </c>
      <c r="I18" s="201">
        <f t="shared" si="3"/>
        <v>3.6585176835282516</v>
      </c>
      <c r="J18" s="202">
        <v>4252.9893529893525</v>
      </c>
      <c r="K18" s="191" t="s">
        <v>376</v>
      </c>
      <c r="L18" s="195" t="s">
        <v>377</v>
      </c>
      <c r="M18" s="196" t="s">
        <v>336</v>
      </c>
      <c r="N18" s="197">
        <v>57143</v>
      </c>
      <c r="O18" s="198">
        <v>139565</v>
      </c>
      <c r="P18" s="198">
        <v>70268</v>
      </c>
      <c r="Q18" s="198">
        <v>69297</v>
      </c>
      <c r="R18" s="203">
        <f t="shared" si="0"/>
        <v>101.401215059815</v>
      </c>
      <c r="S18" s="201">
        <f t="shared" si="1"/>
        <v>2.4423813940465147</v>
      </c>
      <c r="T18" s="202">
        <v>11365.228013029317</v>
      </c>
    </row>
    <row r="19" spans="1:20" ht="15.75" customHeight="1">
      <c r="A19" s="191" t="s">
        <v>378</v>
      </c>
      <c r="B19" s="195" t="s">
        <v>379</v>
      </c>
      <c r="C19" s="196" t="s">
        <v>343</v>
      </c>
      <c r="D19" s="197">
        <v>18833</v>
      </c>
      <c r="E19" s="198">
        <v>65041</v>
      </c>
      <c r="F19" s="198">
        <v>33649</v>
      </c>
      <c r="G19" s="199">
        <v>31392</v>
      </c>
      <c r="H19" s="200">
        <f t="shared" si="2"/>
        <v>107.18972986748216</v>
      </c>
      <c r="I19" s="201">
        <f t="shared" si="3"/>
        <v>3.4535655498327404</v>
      </c>
      <c r="J19" s="202">
        <v>5326.8632268632264</v>
      </c>
      <c r="K19" s="191" t="s">
        <v>380</v>
      </c>
      <c r="L19" s="195" t="s">
        <v>381</v>
      </c>
      <c r="M19" s="196" t="s">
        <v>336</v>
      </c>
      <c r="N19" s="197">
        <v>57426</v>
      </c>
      <c r="O19" s="198">
        <v>138499</v>
      </c>
      <c r="P19" s="198">
        <v>69641</v>
      </c>
      <c r="Q19" s="198">
        <v>68858</v>
      </c>
      <c r="R19" s="203">
        <f t="shared" si="0"/>
        <v>101.1371227744053</v>
      </c>
      <c r="S19" s="201">
        <f t="shared" si="1"/>
        <v>2.4117821195973947</v>
      </c>
      <c r="T19" s="202">
        <v>11278.420195439739</v>
      </c>
    </row>
    <row r="20" spans="1:20" ht="15.75" customHeight="1">
      <c r="A20" s="191" t="s">
        <v>382</v>
      </c>
      <c r="B20" s="195" t="s">
        <v>383</v>
      </c>
      <c r="C20" s="196" t="s">
        <v>343</v>
      </c>
      <c r="D20" s="197">
        <v>23327</v>
      </c>
      <c r="E20" s="198">
        <v>77628</v>
      </c>
      <c r="F20" s="198">
        <v>40383</v>
      </c>
      <c r="G20" s="199">
        <v>37245</v>
      </c>
      <c r="H20" s="200">
        <f t="shared" si="2"/>
        <v>108.42529198550142</v>
      </c>
      <c r="I20" s="201">
        <f t="shared" si="3"/>
        <v>3.3278175504779868</v>
      </c>
      <c r="J20" s="202">
        <v>6357.7395577395573</v>
      </c>
      <c r="K20" s="191" t="s">
        <v>384</v>
      </c>
      <c r="L20" s="195" t="s">
        <v>385</v>
      </c>
      <c r="M20" s="196" t="s">
        <v>336</v>
      </c>
      <c r="N20" s="197">
        <v>57954</v>
      </c>
      <c r="O20" s="198">
        <v>137686</v>
      </c>
      <c r="P20" s="198">
        <v>69057</v>
      </c>
      <c r="Q20" s="198">
        <v>68629</v>
      </c>
      <c r="R20" s="203">
        <f t="shared" si="0"/>
        <v>100.62364306634221</v>
      </c>
      <c r="S20" s="201">
        <f t="shared" si="1"/>
        <v>2.3757807916623528</v>
      </c>
      <c r="T20" s="202">
        <v>11212.214983713355</v>
      </c>
    </row>
    <row r="21" spans="1:20" ht="15.75" customHeight="1">
      <c r="A21" s="191" t="s">
        <v>386</v>
      </c>
      <c r="B21" s="195" t="s">
        <v>387</v>
      </c>
      <c r="C21" s="196" t="s">
        <v>343</v>
      </c>
      <c r="D21" s="197">
        <v>26416</v>
      </c>
      <c r="E21" s="198">
        <v>87386</v>
      </c>
      <c r="F21" s="198">
        <v>45246</v>
      </c>
      <c r="G21" s="199">
        <v>42140</v>
      </c>
      <c r="H21" s="200">
        <f t="shared" si="2"/>
        <v>107.37066919791172</v>
      </c>
      <c r="I21" s="201">
        <f t="shared" si="3"/>
        <v>3.3080708661417324</v>
      </c>
      <c r="J21" s="202">
        <v>7156.920556920556</v>
      </c>
      <c r="K21" s="191" t="s">
        <v>388</v>
      </c>
      <c r="L21" s="195" t="s">
        <v>389</v>
      </c>
      <c r="M21" s="205" t="s">
        <v>336</v>
      </c>
      <c r="N21" s="197">
        <v>58342</v>
      </c>
      <c r="O21" s="198">
        <v>136845</v>
      </c>
      <c r="P21" s="198">
        <v>68519</v>
      </c>
      <c r="Q21" s="198">
        <v>68326</v>
      </c>
      <c r="R21" s="203">
        <f t="shared" si="0"/>
        <v>100.28246933817289</v>
      </c>
      <c r="S21" s="201">
        <f t="shared" si="1"/>
        <v>2.345565801652326</v>
      </c>
      <c r="T21" s="206">
        <v>11143.729641693812</v>
      </c>
    </row>
    <row r="22" spans="1:20" ht="15.75" customHeight="1">
      <c r="A22" s="191" t="s">
        <v>390</v>
      </c>
      <c r="B22" s="195" t="s">
        <v>391</v>
      </c>
      <c r="C22" s="196" t="s">
        <v>343</v>
      </c>
      <c r="D22" s="197">
        <v>29927</v>
      </c>
      <c r="E22" s="198">
        <v>96628</v>
      </c>
      <c r="F22" s="198">
        <v>49917</v>
      </c>
      <c r="G22" s="199">
        <v>46711</v>
      </c>
      <c r="H22" s="200">
        <f t="shared" si="2"/>
        <v>106.86347969429042</v>
      </c>
      <c r="I22" s="201">
        <f t="shared" si="3"/>
        <v>3.2287900558024525</v>
      </c>
      <c r="J22" s="202">
        <v>7913.8411138411129</v>
      </c>
      <c r="K22" s="191" t="s">
        <v>392</v>
      </c>
      <c r="L22" s="195" t="s">
        <v>393</v>
      </c>
      <c r="M22" s="205" t="s">
        <v>336</v>
      </c>
      <c r="N22" s="197">
        <v>59015</v>
      </c>
      <c r="O22" s="207">
        <v>136547</v>
      </c>
      <c r="P22" s="207">
        <v>68375</v>
      </c>
      <c r="Q22" s="207">
        <v>68172</v>
      </c>
      <c r="R22" s="203">
        <f t="shared" si="0"/>
        <v>100.29777621310802</v>
      </c>
      <c r="S22" s="201">
        <f t="shared" si="1"/>
        <v>2.3137676861814791</v>
      </c>
      <c r="T22" s="208">
        <v>11119.462540716613</v>
      </c>
    </row>
    <row r="23" spans="1:20" ht="15.75" customHeight="1">
      <c r="A23" s="191" t="s">
        <v>394</v>
      </c>
      <c r="B23" s="195" t="s">
        <v>395</v>
      </c>
      <c r="C23" s="196" t="s">
        <v>343</v>
      </c>
      <c r="D23" s="197">
        <v>34077</v>
      </c>
      <c r="E23" s="198">
        <v>109103</v>
      </c>
      <c r="F23" s="198">
        <v>55950</v>
      </c>
      <c r="G23" s="199">
        <v>53153</v>
      </c>
      <c r="H23" s="200">
        <f t="shared" si="2"/>
        <v>105.26216770455102</v>
      </c>
      <c r="I23" s="201">
        <f t="shared" si="3"/>
        <v>3.2016609443319539</v>
      </c>
      <c r="J23" s="202">
        <v>8935.5446355446347</v>
      </c>
      <c r="K23" s="191" t="s">
        <v>396</v>
      </c>
      <c r="L23" s="195" t="s">
        <v>397</v>
      </c>
      <c r="M23" s="205" t="s">
        <v>336</v>
      </c>
      <c r="N23" s="197">
        <v>59458</v>
      </c>
      <c r="O23" s="207">
        <v>135992</v>
      </c>
      <c r="P23" s="207">
        <v>67987</v>
      </c>
      <c r="Q23" s="207">
        <v>68005</v>
      </c>
      <c r="R23" s="203">
        <f t="shared" si="0"/>
        <v>99.973531357988392</v>
      </c>
      <c r="S23" s="201">
        <f t="shared" si="1"/>
        <v>2.28719432204245</v>
      </c>
      <c r="T23" s="208">
        <v>11074.267100977198</v>
      </c>
    </row>
    <row r="24" spans="1:20" ht="15.75" customHeight="1">
      <c r="A24" s="191" t="s">
        <v>398</v>
      </c>
      <c r="B24" s="195" t="s">
        <v>399</v>
      </c>
      <c r="C24" s="196" t="s">
        <v>343</v>
      </c>
      <c r="D24" s="197">
        <v>38135</v>
      </c>
      <c r="E24" s="198">
        <v>121283</v>
      </c>
      <c r="F24" s="198">
        <v>62183</v>
      </c>
      <c r="G24" s="199">
        <v>59100</v>
      </c>
      <c r="H24" s="200">
        <f t="shared" si="2"/>
        <v>105.2165820642978</v>
      </c>
      <c r="I24" s="201">
        <f t="shared" si="3"/>
        <v>3.1803592500327782</v>
      </c>
      <c r="J24" s="202">
        <v>9933.0876330876326</v>
      </c>
      <c r="K24" s="191" t="s">
        <v>400</v>
      </c>
      <c r="L24" s="195" t="s">
        <v>401</v>
      </c>
      <c r="M24" s="205" t="s">
        <v>336</v>
      </c>
      <c r="N24" s="197">
        <v>59651</v>
      </c>
      <c r="O24" s="207">
        <v>135042</v>
      </c>
      <c r="P24" s="207">
        <v>67449</v>
      </c>
      <c r="Q24" s="207">
        <v>67593</v>
      </c>
      <c r="R24" s="203">
        <f t="shared" si="0"/>
        <v>99.786960188185176</v>
      </c>
      <c r="S24" s="201">
        <f t="shared" si="1"/>
        <v>2.263868166501819</v>
      </c>
      <c r="T24" s="208">
        <v>10996.905537459284</v>
      </c>
    </row>
    <row r="25" spans="1:20" ht="15.75" customHeight="1">
      <c r="A25" s="191" t="s">
        <v>402</v>
      </c>
      <c r="B25" s="195" t="s">
        <v>403</v>
      </c>
      <c r="C25" s="196" t="s">
        <v>343</v>
      </c>
      <c r="D25" s="197">
        <v>41123</v>
      </c>
      <c r="E25" s="198">
        <v>129800</v>
      </c>
      <c r="F25" s="198">
        <v>66609</v>
      </c>
      <c r="G25" s="199">
        <v>63191</v>
      </c>
      <c r="H25" s="200">
        <f t="shared" si="2"/>
        <v>105.40899811682043</v>
      </c>
      <c r="I25" s="201">
        <f t="shared" si="3"/>
        <v>3.1563845050215207</v>
      </c>
      <c r="J25" s="202">
        <v>10630.630630630631</v>
      </c>
      <c r="K25" s="191" t="s">
        <v>404</v>
      </c>
      <c r="L25" s="195" t="s">
        <v>405</v>
      </c>
      <c r="M25" s="205" t="s">
        <v>336</v>
      </c>
      <c r="N25" s="197">
        <v>60171</v>
      </c>
      <c r="O25" s="207">
        <v>134414</v>
      </c>
      <c r="P25" s="207">
        <v>67059</v>
      </c>
      <c r="Q25" s="207">
        <v>67355</v>
      </c>
      <c r="R25" s="203">
        <f t="shared" si="0"/>
        <v>99.560537450820291</v>
      </c>
      <c r="S25" s="201">
        <f t="shared" si="1"/>
        <v>2.2338668129165211</v>
      </c>
      <c r="T25" s="208">
        <v>10945.765472312703</v>
      </c>
    </row>
    <row r="26" spans="1:20" ht="15.75" customHeight="1">
      <c r="A26" s="191" t="s">
        <v>406</v>
      </c>
      <c r="B26" s="195" t="s">
        <v>407</v>
      </c>
      <c r="C26" s="196" t="s">
        <v>343</v>
      </c>
      <c r="D26" s="197">
        <v>43600</v>
      </c>
      <c r="E26" s="198">
        <v>136923</v>
      </c>
      <c r="F26" s="198">
        <v>70404</v>
      </c>
      <c r="G26" s="199">
        <v>66519</v>
      </c>
      <c r="H26" s="200">
        <f t="shared" si="2"/>
        <v>105.84043656699589</v>
      </c>
      <c r="I26" s="201">
        <f t="shared" si="3"/>
        <v>3.1404357798165137</v>
      </c>
      <c r="J26" s="202">
        <v>11214.004914004914</v>
      </c>
      <c r="K26" s="191" t="s">
        <v>408</v>
      </c>
      <c r="L26" s="195" t="s">
        <v>409</v>
      </c>
      <c r="M26" s="209" t="s">
        <v>336</v>
      </c>
      <c r="N26" s="197">
        <v>60517</v>
      </c>
      <c r="O26" s="207">
        <v>133544</v>
      </c>
      <c r="P26" s="207">
        <v>66566</v>
      </c>
      <c r="Q26" s="207">
        <v>66978</v>
      </c>
      <c r="R26" s="203">
        <f t="shared" si="0"/>
        <v>99.384872644749024</v>
      </c>
      <c r="S26" s="201">
        <f t="shared" si="1"/>
        <v>2.2067187732372724</v>
      </c>
      <c r="T26" s="208">
        <v>10874.918566775244</v>
      </c>
    </row>
    <row r="27" spans="1:20" ht="15.75" customHeight="1">
      <c r="A27" s="191" t="s">
        <v>410</v>
      </c>
      <c r="B27" s="195" t="s">
        <v>411</v>
      </c>
      <c r="C27" s="196" t="s">
        <v>343</v>
      </c>
      <c r="D27" s="197">
        <v>44880</v>
      </c>
      <c r="E27" s="198">
        <v>140451</v>
      </c>
      <c r="F27" s="198">
        <v>72161</v>
      </c>
      <c r="G27" s="199">
        <v>68290</v>
      </c>
      <c r="H27" s="200">
        <f t="shared" si="2"/>
        <v>105.66847268999852</v>
      </c>
      <c r="I27" s="201">
        <f t="shared" si="3"/>
        <v>3.1294786096256684</v>
      </c>
      <c r="J27" s="202">
        <v>11502.948402948403</v>
      </c>
      <c r="K27" s="191" t="s">
        <v>412</v>
      </c>
      <c r="L27" s="195" t="s">
        <v>413</v>
      </c>
      <c r="M27" s="209" t="s">
        <v>336</v>
      </c>
      <c r="N27" s="197">
        <v>60620</v>
      </c>
      <c r="O27" s="207">
        <v>132532</v>
      </c>
      <c r="P27" s="207">
        <v>65941</v>
      </c>
      <c r="Q27" s="207">
        <v>66591</v>
      </c>
      <c r="R27" s="203">
        <f t="shared" si="0"/>
        <v>99.02389211755343</v>
      </c>
      <c r="S27" s="201">
        <f t="shared" si="1"/>
        <v>2.1862751567139558</v>
      </c>
      <c r="T27" s="208">
        <v>10792.508143322477</v>
      </c>
    </row>
    <row r="28" spans="1:20" ht="15.75" customHeight="1">
      <c r="A28" s="191" t="s">
        <v>414</v>
      </c>
      <c r="B28" s="195" t="s">
        <v>415</v>
      </c>
      <c r="C28" s="196" t="s">
        <v>343</v>
      </c>
      <c r="D28" s="197">
        <v>45611</v>
      </c>
      <c r="E28" s="198">
        <v>141626</v>
      </c>
      <c r="F28" s="198">
        <v>72691</v>
      </c>
      <c r="G28" s="199">
        <v>68935</v>
      </c>
      <c r="H28" s="200">
        <f t="shared" si="2"/>
        <v>105.44861101037209</v>
      </c>
      <c r="I28" s="201">
        <f t="shared" si="3"/>
        <v>3.1050842998399508</v>
      </c>
      <c r="J28" s="202">
        <v>11599.180999180999</v>
      </c>
      <c r="K28" s="191" t="s">
        <v>416</v>
      </c>
      <c r="L28" s="195" t="s">
        <v>417</v>
      </c>
      <c r="M28" s="209" t="s">
        <v>336</v>
      </c>
      <c r="N28" s="197">
        <v>60841</v>
      </c>
      <c r="O28" s="207">
        <v>131664</v>
      </c>
      <c r="P28" s="207">
        <v>65419</v>
      </c>
      <c r="Q28" s="207">
        <v>66245</v>
      </c>
      <c r="R28" s="203">
        <f t="shared" si="0"/>
        <v>98.753113442523969</v>
      </c>
      <c r="S28" s="201">
        <f t="shared" si="1"/>
        <v>2.1640669942966091</v>
      </c>
      <c r="T28" s="208">
        <v>10721.824104234529</v>
      </c>
    </row>
    <row r="29" spans="1:20" ht="15.75" customHeight="1">
      <c r="A29" s="191" t="s">
        <v>418</v>
      </c>
      <c r="B29" s="195" t="s">
        <v>419</v>
      </c>
      <c r="C29" s="196" t="s">
        <v>343</v>
      </c>
      <c r="D29" s="197">
        <v>46213</v>
      </c>
      <c r="E29" s="198">
        <v>141883</v>
      </c>
      <c r="F29" s="198">
        <v>72771</v>
      </c>
      <c r="G29" s="199">
        <v>69112</v>
      </c>
      <c r="H29" s="200">
        <f t="shared" si="2"/>
        <v>105.29430489640004</v>
      </c>
      <c r="I29" s="201">
        <f t="shared" si="3"/>
        <v>3.0701966978988597</v>
      </c>
      <c r="J29" s="202">
        <v>11620.229320229319</v>
      </c>
      <c r="K29" s="191" t="s">
        <v>420</v>
      </c>
      <c r="L29" s="195" t="s">
        <v>421</v>
      </c>
      <c r="M29" s="209" t="s">
        <v>336</v>
      </c>
      <c r="N29" s="197">
        <v>61005</v>
      </c>
      <c r="O29" s="207">
        <v>130658</v>
      </c>
      <c r="P29" s="207">
        <v>64896</v>
      </c>
      <c r="Q29" s="207">
        <v>65762</v>
      </c>
      <c r="R29" s="203">
        <f t="shared" si="0"/>
        <v>98.683130075119379</v>
      </c>
      <c r="S29" s="201">
        <f t="shared" si="1"/>
        <v>2.1417588722235883</v>
      </c>
      <c r="T29" s="208">
        <v>10639.902280130294</v>
      </c>
    </row>
    <row r="30" spans="1:20" ht="15.75" customHeight="1">
      <c r="A30" s="191" t="s">
        <v>422</v>
      </c>
      <c r="B30" s="195" t="s">
        <v>423</v>
      </c>
      <c r="C30" s="196" t="s">
        <v>343</v>
      </c>
      <c r="D30" s="197">
        <v>46473</v>
      </c>
      <c r="E30" s="198">
        <v>141605</v>
      </c>
      <c r="F30" s="198">
        <v>72636</v>
      </c>
      <c r="G30" s="199">
        <v>68969</v>
      </c>
      <c r="H30" s="200">
        <f t="shared" si="2"/>
        <v>105.31688149748437</v>
      </c>
      <c r="I30" s="201">
        <f t="shared" si="3"/>
        <v>3.0470380651130764</v>
      </c>
      <c r="J30" s="202">
        <v>11597.461097461097</v>
      </c>
      <c r="K30" s="191" t="s">
        <v>424</v>
      </c>
      <c r="L30" s="195" t="s">
        <v>425</v>
      </c>
      <c r="M30" s="209" t="s">
        <v>336</v>
      </c>
      <c r="N30" s="197">
        <v>60976</v>
      </c>
      <c r="O30" s="207">
        <v>129520</v>
      </c>
      <c r="P30" s="207">
        <v>64263</v>
      </c>
      <c r="Q30" s="207">
        <v>65257</v>
      </c>
      <c r="R30" s="203">
        <f t="shared" si="0"/>
        <v>98.476791761803327</v>
      </c>
      <c r="S30" s="201">
        <f t="shared" si="1"/>
        <v>2.1241144056678039</v>
      </c>
      <c r="T30" s="208">
        <v>10547.231270358307</v>
      </c>
    </row>
    <row r="31" spans="1:20" ht="15.75" customHeight="1">
      <c r="A31" s="191" t="s">
        <v>426</v>
      </c>
      <c r="B31" s="195" t="s">
        <v>427</v>
      </c>
      <c r="C31" s="196" t="s">
        <v>343</v>
      </c>
      <c r="D31" s="197">
        <v>46509</v>
      </c>
      <c r="E31" s="198">
        <v>141534</v>
      </c>
      <c r="F31" s="198">
        <v>72452</v>
      </c>
      <c r="G31" s="199">
        <v>69082</v>
      </c>
      <c r="H31" s="200">
        <f t="shared" si="2"/>
        <v>104.87826061781651</v>
      </c>
      <c r="I31" s="201">
        <f t="shared" si="3"/>
        <v>3.043152938141005</v>
      </c>
      <c r="J31" s="202">
        <v>11591.64619164619</v>
      </c>
      <c r="K31" s="191" t="s">
        <v>428</v>
      </c>
      <c r="L31" s="195" t="s">
        <v>429</v>
      </c>
      <c r="M31" s="209" t="s">
        <v>336</v>
      </c>
      <c r="N31" s="197">
        <v>60677</v>
      </c>
      <c r="O31" s="207">
        <v>128652</v>
      </c>
      <c r="P31" s="207">
        <v>63800</v>
      </c>
      <c r="Q31" s="207">
        <v>64852</v>
      </c>
      <c r="R31" s="203">
        <f t="shared" si="0"/>
        <v>98.377844939246287</v>
      </c>
      <c r="S31" s="201">
        <f t="shared" si="1"/>
        <v>2.1202762166883664</v>
      </c>
      <c r="T31" s="208">
        <v>10476.547231270359</v>
      </c>
    </row>
    <row r="32" spans="1:20" ht="15.75" customHeight="1">
      <c r="A32" s="191" t="s">
        <v>430</v>
      </c>
      <c r="B32" s="195" t="s">
        <v>431</v>
      </c>
      <c r="C32" s="196" t="s">
        <v>343</v>
      </c>
      <c r="D32" s="197">
        <v>46694</v>
      </c>
      <c r="E32" s="198">
        <v>141292</v>
      </c>
      <c r="F32" s="198">
        <v>72261</v>
      </c>
      <c r="G32" s="199">
        <v>69031</v>
      </c>
      <c r="H32" s="200">
        <f t="shared" si="2"/>
        <v>104.67905723515523</v>
      </c>
      <c r="I32" s="201">
        <f>E32/D32</f>
        <v>3.0259133935837581</v>
      </c>
      <c r="J32" s="202">
        <v>11571.826371826372</v>
      </c>
      <c r="K32" s="191" t="s">
        <v>432</v>
      </c>
      <c r="L32" s="195" t="s">
        <v>433</v>
      </c>
      <c r="M32" s="209" t="s">
        <v>336</v>
      </c>
      <c r="N32" s="197">
        <v>60884</v>
      </c>
      <c r="O32" s="207">
        <v>127862</v>
      </c>
      <c r="P32" s="207">
        <v>63330</v>
      </c>
      <c r="Q32" s="207">
        <v>64532</v>
      </c>
      <c r="R32" s="203">
        <f t="shared" si="0"/>
        <v>98.137358209880361</v>
      </c>
      <c r="S32" s="201">
        <f t="shared" si="1"/>
        <v>2.1000919781880296</v>
      </c>
      <c r="T32" s="208">
        <v>10412.214983713355</v>
      </c>
    </row>
    <row r="33" spans="1:20" ht="15.75" customHeight="1">
      <c r="A33" s="191" t="s">
        <v>434</v>
      </c>
      <c r="B33" s="195" t="s">
        <v>435</v>
      </c>
      <c r="C33" s="196" t="s">
        <v>343</v>
      </c>
      <c r="D33" s="197">
        <v>46860</v>
      </c>
      <c r="E33" s="198">
        <v>140830</v>
      </c>
      <c r="F33" s="198">
        <v>72005</v>
      </c>
      <c r="G33" s="199">
        <v>68825</v>
      </c>
      <c r="H33" s="200">
        <f t="shared" si="2"/>
        <v>104.62041409371594</v>
      </c>
      <c r="I33" s="201">
        <f t="shared" si="3"/>
        <v>3.0053350405463082</v>
      </c>
      <c r="J33" s="202">
        <v>11533.988533988533</v>
      </c>
      <c r="K33" s="191" t="s">
        <v>436</v>
      </c>
      <c r="L33" s="195" t="s">
        <v>437</v>
      </c>
      <c r="M33" s="210" t="s">
        <v>57</v>
      </c>
      <c r="N33" s="211">
        <v>61002</v>
      </c>
      <c r="O33" s="212">
        <v>126756</v>
      </c>
      <c r="P33" s="212">
        <v>62725</v>
      </c>
      <c r="Q33" s="212">
        <v>64031</v>
      </c>
      <c r="R33" s="203">
        <f t="shared" si="0"/>
        <v>97.96036294919648</v>
      </c>
      <c r="S33" s="201">
        <f t="shared" si="1"/>
        <v>2.0778990852758925</v>
      </c>
      <c r="T33" s="208">
        <v>10305.365853658535</v>
      </c>
    </row>
    <row r="34" spans="1:20" ht="15.75" customHeight="1">
      <c r="A34" s="191" t="s">
        <v>438</v>
      </c>
      <c r="B34" s="195" t="s">
        <v>439</v>
      </c>
      <c r="C34" s="196" t="s">
        <v>343</v>
      </c>
      <c r="D34" s="197">
        <v>47008</v>
      </c>
      <c r="E34" s="198">
        <v>140522</v>
      </c>
      <c r="F34" s="198">
        <v>71796</v>
      </c>
      <c r="G34" s="199">
        <v>68726</v>
      </c>
      <c r="H34" s="200">
        <f t="shared" si="2"/>
        <v>104.46701393941157</v>
      </c>
      <c r="I34" s="201">
        <f t="shared" si="3"/>
        <v>2.9893209666439753</v>
      </c>
      <c r="J34" s="202">
        <v>11508.763308763308</v>
      </c>
      <c r="K34" s="191" t="s">
        <v>440</v>
      </c>
      <c r="L34" s="195" t="s">
        <v>441</v>
      </c>
      <c r="M34" s="213" t="s">
        <v>343</v>
      </c>
      <c r="N34" s="214">
        <v>61156</v>
      </c>
      <c r="O34" s="215">
        <v>125612</v>
      </c>
      <c r="P34" s="215">
        <v>62044</v>
      </c>
      <c r="Q34" s="215">
        <v>63568</v>
      </c>
      <c r="R34" s="203">
        <f t="shared" si="0"/>
        <v>97.602567329473942</v>
      </c>
      <c r="S34" s="201">
        <f t="shared" si="1"/>
        <v>2.0539603636601478</v>
      </c>
      <c r="T34" s="216">
        <v>10212.357723577235</v>
      </c>
    </row>
    <row r="35" spans="1:20" ht="15.75" customHeight="1">
      <c r="A35" s="191" t="s">
        <v>442</v>
      </c>
      <c r="B35" s="195" t="s">
        <v>443</v>
      </c>
      <c r="C35" s="196" t="s">
        <v>343</v>
      </c>
      <c r="D35" s="197">
        <v>47195</v>
      </c>
      <c r="E35" s="207">
        <v>140463</v>
      </c>
      <c r="F35" s="207">
        <v>71870</v>
      </c>
      <c r="G35" s="199">
        <v>68593</v>
      </c>
      <c r="H35" s="200">
        <f t="shared" si="2"/>
        <v>104.77745542548074</v>
      </c>
      <c r="I35" s="201">
        <f t="shared" si="3"/>
        <v>2.9762262951583853</v>
      </c>
      <c r="J35" s="217">
        <v>11503.931203931203</v>
      </c>
      <c r="K35" s="191" t="s">
        <v>444</v>
      </c>
      <c r="L35" s="195" t="s">
        <v>445</v>
      </c>
      <c r="M35" s="213" t="s">
        <v>343</v>
      </c>
      <c r="N35" s="214">
        <v>61641</v>
      </c>
      <c r="O35" s="215">
        <v>124952</v>
      </c>
      <c r="P35" s="215">
        <v>61700</v>
      </c>
      <c r="Q35" s="215">
        <v>63252</v>
      </c>
      <c r="R35" s="203">
        <f t="shared" si="0"/>
        <v>97.546322645924249</v>
      </c>
      <c r="S35" s="201">
        <f t="shared" si="1"/>
        <v>2.0270923573595496</v>
      </c>
      <c r="T35" s="218">
        <v>10158.699186991869</v>
      </c>
    </row>
    <row r="36" spans="1:20" ht="15.75" customHeight="1">
      <c r="A36" s="191" t="s">
        <v>446</v>
      </c>
      <c r="B36" s="195" t="s">
        <v>447</v>
      </c>
      <c r="C36" s="196" t="s">
        <v>343</v>
      </c>
      <c r="D36" s="211">
        <v>46704</v>
      </c>
      <c r="E36" s="219">
        <v>138881</v>
      </c>
      <c r="F36" s="219">
        <v>71028</v>
      </c>
      <c r="G36" s="220">
        <v>67853</v>
      </c>
      <c r="H36" s="221">
        <f t="shared" si="2"/>
        <v>104.6792330479124</v>
      </c>
      <c r="I36" s="201">
        <f t="shared" si="3"/>
        <v>2.9736425145597809</v>
      </c>
      <c r="J36" s="222">
        <v>11374.365274365273</v>
      </c>
      <c r="K36" s="191" t="s">
        <v>448</v>
      </c>
      <c r="L36" s="195" t="s">
        <v>449</v>
      </c>
      <c r="M36" s="213" t="s">
        <v>336</v>
      </c>
      <c r="N36" s="214">
        <v>61955</v>
      </c>
      <c r="O36" s="215">
        <v>123972</v>
      </c>
      <c r="P36" s="215">
        <v>61219</v>
      </c>
      <c r="Q36" s="215">
        <v>62753</v>
      </c>
      <c r="R36" s="203">
        <f t="shared" si="0"/>
        <v>97.555495354803753</v>
      </c>
      <c r="S36" s="201">
        <f t="shared" si="1"/>
        <v>2.0010007263336291</v>
      </c>
      <c r="T36" s="218">
        <v>10079.024390243902</v>
      </c>
    </row>
    <row r="37" spans="1:20" ht="15.75" customHeight="1">
      <c r="A37" s="191" t="s">
        <v>450</v>
      </c>
      <c r="B37" s="195" t="s">
        <v>451</v>
      </c>
      <c r="C37" s="196" t="s">
        <v>336</v>
      </c>
      <c r="D37" s="211">
        <v>46647</v>
      </c>
      <c r="E37" s="219">
        <v>138454</v>
      </c>
      <c r="F37" s="219">
        <v>70731</v>
      </c>
      <c r="G37" s="220">
        <v>67723</v>
      </c>
      <c r="H37" s="200">
        <f t="shared" si="2"/>
        <v>104.44162249162028</v>
      </c>
      <c r="I37" s="201">
        <f t="shared" si="3"/>
        <v>2.9681222801037581</v>
      </c>
      <c r="J37" s="222">
        <v>11339.393939393938</v>
      </c>
      <c r="K37" s="191" t="s">
        <v>452</v>
      </c>
      <c r="L37" s="195" t="s">
        <v>453</v>
      </c>
      <c r="M37" s="213" t="s">
        <v>336</v>
      </c>
      <c r="N37" s="214">
        <v>62160</v>
      </c>
      <c r="O37" s="215">
        <v>122787</v>
      </c>
      <c r="P37" s="215">
        <v>60493</v>
      </c>
      <c r="Q37" s="215">
        <v>62294</v>
      </c>
      <c r="R37" s="203">
        <f t="shared" si="0"/>
        <v>97.108870838282982</v>
      </c>
      <c r="S37" s="201">
        <f t="shared" si="1"/>
        <v>1.9753378378378379</v>
      </c>
      <c r="T37" s="218">
        <v>9983</v>
      </c>
    </row>
    <row r="38" spans="1:20" ht="15.75" customHeight="1">
      <c r="A38" s="191" t="s">
        <v>454</v>
      </c>
      <c r="B38" s="195" t="s">
        <v>455</v>
      </c>
      <c r="C38" s="196" t="s">
        <v>336</v>
      </c>
      <c r="D38" s="211">
        <v>46986</v>
      </c>
      <c r="E38" s="219">
        <v>138544</v>
      </c>
      <c r="F38" s="219">
        <v>70860</v>
      </c>
      <c r="G38" s="220">
        <v>67684</v>
      </c>
      <c r="H38" s="200">
        <f t="shared" si="2"/>
        <v>104.69239406654454</v>
      </c>
      <c r="I38" s="201">
        <f t="shared" si="3"/>
        <v>2.9486229940833439</v>
      </c>
      <c r="J38" s="222">
        <v>11346.764946764946</v>
      </c>
      <c r="K38" s="191" t="s">
        <v>456</v>
      </c>
      <c r="L38" s="195" t="s">
        <v>457</v>
      </c>
      <c r="M38" s="213" t="s">
        <v>336</v>
      </c>
      <c r="N38" s="223">
        <v>62490</v>
      </c>
      <c r="O38" s="215">
        <v>121728</v>
      </c>
      <c r="P38" s="215">
        <v>59945</v>
      </c>
      <c r="Q38" s="215">
        <v>61783</v>
      </c>
      <c r="R38" s="224">
        <f t="shared" si="0"/>
        <v>97.025071621643505</v>
      </c>
      <c r="S38" s="225">
        <f t="shared" si="1"/>
        <v>1.9479596735477676</v>
      </c>
      <c r="T38" s="218">
        <v>9897</v>
      </c>
    </row>
    <row r="39" spans="1:20" ht="15.75" customHeight="1">
      <c r="A39" s="191" t="s">
        <v>458</v>
      </c>
      <c r="B39" s="195" t="s">
        <v>459</v>
      </c>
      <c r="C39" s="196" t="s">
        <v>336</v>
      </c>
      <c r="D39" s="211">
        <v>47751</v>
      </c>
      <c r="E39" s="219">
        <v>139844</v>
      </c>
      <c r="F39" s="219">
        <v>71542</v>
      </c>
      <c r="G39" s="220">
        <v>68302</v>
      </c>
      <c r="H39" s="200">
        <f t="shared" si="2"/>
        <v>104.74363854645546</v>
      </c>
      <c r="I39" s="201">
        <f t="shared" si="3"/>
        <v>2.9286088249460742</v>
      </c>
      <c r="J39" s="222">
        <v>11453.235053235052</v>
      </c>
      <c r="K39" s="191" t="s">
        <v>460</v>
      </c>
      <c r="L39" s="195" t="s">
        <v>461</v>
      </c>
      <c r="M39" s="213" t="s">
        <v>336</v>
      </c>
      <c r="N39" s="223">
        <v>62897</v>
      </c>
      <c r="O39" s="215">
        <v>120701</v>
      </c>
      <c r="P39" s="215">
        <v>59452</v>
      </c>
      <c r="Q39" s="215">
        <v>61249</v>
      </c>
      <c r="R39" s="224">
        <f t="shared" si="0"/>
        <v>97.066074548155896</v>
      </c>
      <c r="S39" s="225">
        <f t="shared" si="1"/>
        <v>1.9190263446587277</v>
      </c>
      <c r="T39" s="218">
        <v>9813</v>
      </c>
    </row>
    <row r="40" spans="1:20" ht="15.75" customHeight="1">
      <c r="A40" s="191" t="s">
        <v>462</v>
      </c>
      <c r="B40" s="195" t="s">
        <v>463</v>
      </c>
      <c r="C40" s="196" t="s">
        <v>336</v>
      </c>
      <c r="D40" s="211">
        <v>48322</v>
      </c>
      <c r="E40" s="219">
        <v>140906</v>
      </c>
      <c r="F40" s="219">
        <v>72140</v>
      </c>
      <c r="G40" s="220">
        <v>68766</v>
      </c>
      <c r="H40" s="200">
        <f t="shared" si="2"/>
        <v>104.9064944885554</v>
      </c>
      <c r="I40" s="201">
        <f t="shared" si="3"/>
        <v>2.9159802988286909</v>
      </c>
      <c r="J40" s="222">
        <v>11540.212940212939</v>
      </c>
      <c r="K40" s="191" t="s">
        <v>464</v>
      </c>
      <c r="L40" s="226" t="s">
        <v>465</v>
      </c>
      <c r="M40" s="213" t="s">
        <v>336</v>
      </c>
      <c r="N40" s="223">
        <v>63153</v>
      </c>
      <c r="O40" s="215">
        <v>119611</v>
      </c>
      <c r="P40" s="215">
        <v>58849</v>
      </c>
      <c r="Q40" s="215">
        <v>60762</v>
      </c>
      <c r="R40" s="227">
        <v>96.9</v>
      </c>
      <c r="S40" s="227">
        <v>1.89</v>
      </c>
      <c r="T40" s="218">
        <v>9725</v>
      </c>
    </row>
    <row r="41" spans="1:20" ht="15.75" customHeight="1">
      <c r="A41" s="191" t="s">
        <v>466</v>
      </c>
      <c r="B41" s="195" t="s">
        <v>467</v>
      </c>
      <c r="C41" s="196" t="s">
        <v>336</v>
      </c>
      <c r="D41" s="197">
        <v>49302</v>
      </c>
      <c r="E41" s="198">
        <v>141874</v>
      </c>
      <c r="F41" s="198">
        <v>72544</v>
      </c>
      <c r="G41" s="199">
        <v>69330</v>
      </c>
      <c r="H41" s="200">
        <f t="shared" si="2"/>
        <v>104.63579979806721</v>
      </c>
      <c r="I41" s="201">
        <f t="shared" si="3"/>
        <v>2.8776520222303357</v>
      </c>
      <c r="J41" s="202">
        <v>11619.492219492218</v>
      </c>
      <c r="K41" s="191" t="s">
        <v>468</v>
      </c>
      <c r="L41" s="226" t="s">
        <v>469</v>
      </c>
      <c r="M41" s="213" t="s">
        <v>336</v>
      </c>
      <c r="N41" s="228">
        <v>63232</v>
      </c>
      <c r="O41" s="228">
        <v>118158</v>
      </c>
      <c r="P41" s="228">
        <v>58168</v>
      </c>
      <c r="Q41" s="228">
        <v>59990</v>
      </c>
      <c r="R41" s="229">
        <v>96.7</v>
      </c>
      <c r="S41" s="230">
        <v>1.87</v>
      </c>
      <c r="T41" s="231">
        <v>9606</v>
      </c>
    </row>
    <row r="42" spans="1:20" ht="15.75" customHeight="1">
      <c r="A42" s="191" t="s">
        <v>470</v>
      </c>
      <c r="B42" s="195" t="s">
        <v>471</v>
      </c>
      <c r="C42" s="196" t="s">
        <v>336</v>
      </c>
      <c r="D42" s="197">
        <v>49844</v>
      </c>
      <c r="E42" s="198">
        <v>142505</v>
      </c>
      <c r="F42" s="198">
        <v>72829</v>
      </c>
      <c r="G42" s="199">
        <v>69676</v>
      </c>
      <c r="H42" s="200">
        <f>F42/G42*100</f>
        <v>104.52523106952178</v>
      </c>
      <c r="I42" s="201">
        <f>E42/D42</f>
        <v>2.8590201428456785</v>
      </c>
      <c r="J42" s="202">
        <v>11671.17117117117</v>
      </c>
      <c r="M42" s="232"/>
      <c r="R42" s="233"/>
      <c r="S42" s="233"/>
      <c r="T42" s="23"/>
    </row>
    <row r="43" spans="1:20" ht="15.75" customHeight="1">
      <c r="A43" s="191" t="s">
        <v>472</v>
      </c>
      <c r="B43" s="195" t="s">
        <v>473</v>
      </c>
      <c r="C43" s="196" t="s">
        <v>336</v>
      </c>
      <c r="D43" s="197">
        <v>51294</v>
      </c>
      <c r="E43" s="198">
        <v>142780</v>
      </c>
      <c r="F43" s="198">
        <v>72436</v>
      </c>
      <c r="G43" s="199">
        <v>70344</v>
      </c>
      <c r="H43" s="200">
        <f>F43/G43*100</f>
        <v>102.97395655635164</v>
      </c>
      <c r="I43" s="201">
        <f>E43/D43</f>
        <v>2.7835614301867664</v>
      </c>
      <c r="J43" s="202">
        <v>11693.693693693693</v>
      </c>
      <c r="M43" s="232"/>
      <c r="R43" s="233"/>
      <c r="S43" s="233"/>
      <c r="T43" s="23"/>
    </row>
    <row r="44" spans="1:20" ht="15.75" customHeight="1">
      <c r="A44" s="191"/>
      <c r="B44" s="195"/>
      <c r="C44" s="196"/>
      <c r="D44" s="207"/>
      <c r="E44" s="198"/>
      <c r="F44" s="198"/>
      <c r="G44" s="199"/>
      <c r="H44" s="200"/>
      <c r="I44" s="201"/>
      <c r="J44" s="202"/>
      <c r="M44" s="232"/>
      <c r="R44" s="233"/>
      <c r="S44" s="233"/>
      <c r="T44" s="23"/>
    </row>
    <row r="45" spans="1:20" ht="15.75" customHeight="1">
      <c r="A45" s="12"/>
      <c r="B45" s="12"/>
      <c r="C45" s="232"/>
      <c r="G45" s="234"/>
      <c r="H45" s="12"/>
      <c r="I45" s="233"/>
      <c r="J45" s="23"/>
      <c r="M45" s="232"/>
      <c r="R45" s="233"/>
      <c r="S45" s="233"/>
      <c r="T45" s="23"/>
    </row>
    <row r="46" spans="1:20" ht="15.75" customHeight="1" thickBot="1">
      <c r="A46" s="235"/>
      <c r="B46" s="235"/>
      <c r="C46" s="236"/>
      <c r="D46" s="237"/>
      <c r="E46" s="238"/>
      <c r="F46" s="238"/>
      <c r="G46" s="239"/>
      <c r="H46" s="235"/>
      <c r="I46" s="240"/>
      <c r="J46" s="235"/>
      <c r="K46" s="173"/>
      <c r="L46" s="24"/>
      <c r="M46" s="241"/>
      <c r="N46" s="24"/>
      <c r="O46" s="24"/>
      <c r="P46" s="24"/>
      <c r="Q46" s="24"/>
      <c r="R46" s="242"/>
      <c r="S46" s="242"/>
      <c r="T46" s="173"/>
    </row>
    <row r="48" spans="1:20">
      <c r="A48" s="12" t="s">
        <v>474</v>
      </c>
      <c r="B48" s="12"/>
    </row>
    <row r="49" spans="1:2">
      <c r="A49" s="12" t="s">
        <v>475</v>
      </c>
      <c r="B49" s="12"/>
    </row>
    <row r="50" spans="1:2">
      <c r="A50" s="12" t="s">
        <v>476</v>
      </c>
      <c r="B50" s="12"/>
    </row>
    <row r="51" spans="1:2">
      <c r="A51" s="12" t="s">
        <v>477</v>
      </c>
      <c r="B51" s="12"/>
    </row>
  </sheetData>
  <mergeCells count="12">
    <mergeCell ref="T4:T5"/>
    <mergeCell ref="A4:B5"/>
    <mergeCell ref="C4:C5"/>
    <mergeCell ref="D4:D5"/>
    <mergeCell ref="E4:G4"/>
    <mergeCell ref="I4:I5"/>
    <mergeCell ref="J4:J5"/>
    <mergeCell ref="K4:L5"/>
    <mergeCell ref="M4:M5"/>
    <mergeCell ref="N4:N5"/>
    <mergeCell ref="O4:Q4"/>
    <mergeCell ref="S4:S5"/>
  </mergeCells>
  <phoneticPr fontId="1"/>
  <pageMargins left="0.59055118110236227" right="0.59055118110236227" top="0.74803149606299213" bottom="0.55118110236220474" header="0.51181102362204722" footer="0.31496062992125984"/>
  <pageSetup paperSize="9" scale="51" firstPageNumber="11" orientation="portrait" useFirstPageNumber="1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2"/>
  <sheetViews>
    <sheetView view="pageBreakPreview" zoomScale="90" zoomScaleNormal="100" zoomScaleSheetLayoutView="90" workbookViewId="0">
      <selection activeCell="E52" sqref="E52"/>
    </sheetView>
  </sheetViews>
  <sheetFormatPr defaultRowHeight="12"/>
  <cols>
    <col min="1" max="1" width="12" style="28" customWidth="1"/>
    <col min="2" max="7" width="12.375" style="12" customWidth="1"/>
    <col min="8" max="9" width="11.875" style="12" customWidth="1"/>
    <col min="10" max="10" width="12.125" style="12" customWidth="1"/>
    <col min="11" max="13" width="11.125" style="12" customWidth="1"/>
    <col min="14" max="14" width="11.625" style="12" customWidth="1"/>
    <col min="15" max="15" width="7" style="12" customWidth="1"/>
    <col min="16" max="16" width="9" style="12" customWidth="1"/>
    <col min="17" max="16384" width="9" style="12"/>
  </cols>
  <sheetData>
    <row r="1" spans="1:15" ht="20.25" customHeight="1">
      <c r="A1" s="611" t="s">
        <v>478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15" ht="7.5" customHeight="1">
      <c r="B2" s="243"/>
      <c r="J2" s="185"/>
    </row>
    <row r="3" spans="1:15" ht="16.899999999999999" customHeight="1">
      <c r="A3" s="510" t="s">
        <v>479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</row>
    <row r="4" spans="1:15" ht="7.5" customHeight="1" thickBot="1">
      <c r="B4" s="28"/>
      <c r="C4" s="28"/>
      <c r="D4" s="28"/>
      <c r="E4" s="28"/>
      <c r="F4" s="28"/>
      <c r="G4" s="28"/>
      <c r="H4" s="28"/>
      <c r="I4" s="28"/>
      <c r="J4" s="28"/>
      <c r="L4" s="28"/>
      <c r="M4" s="28"/>
      <c r="N4" s="28"/>
    </row>
    <row r="5" spans="1:15" ht="13.5" customHeight="1">
      <c r="A5" s="612" t="s">
        <v>480</v>
      </c>
      <c r="B5" s="607" t="s">
        <v>481</v>
      </c>
      <c r="C5" s="608"/>
      <c r="D5" s="607" t="s">
        <v>482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620" t="s">
        <v>483</v>
      </c>
    </row>
    <row r="6" spans="1:15" ht="13.5" customHeight="1">
      <c r="A6" s="613"/>
      <c r="B6" s="615" t="s">
        <v>484</v>
      </c>
      <c r="C6" s="615" t="s">
        <v>485</v>
      </c>
      <c r="D6" s="615" t="s">
        <v>486</v>
      </c>
      <c r="E6" s="615" t="s">
        <v>487</v>
      </c>
      <c r="F6" s="615" t="s">
        <v>488</v>
      </c>
      <c r="G6" s="502" t="s">
        <v>489</v>
      </c>
      <c r="H6" s="495"/>
      <c r="I6" s="495"/>
      <c r="J6" s="615" t="s">
        <v>490</v>
      </c>
      <c r="K6" s="502" t="s">
        <v>491</v>
      </c>
      <c r="L6" s="495"/>
      <c r="M6" s="496"/>
      <c r="N6" s="618" t="s">
        <v>492</v>
      </c>
      <c r="O6" s="621"/>
    </row>
    <row r="7" spans="1:15" ht="13.5" customHeight="1">
      <c r="A7" s="614"/>
      <c r="B7" s="617"/>
      <c r="C7" s="617"/>
      <c r="D7" s="617"/>
      <c r="E7" s="617"/>
      <c r="F7" s="616"/>
      <c r="G7" s="244" t="s">
        <v>493</v>
      </c>
      <c r="H7" s="245" t="s">
        <v>320</v>
      </c>
      <c r="I7" s="246" t="s">
        <v>322</v>
      </c>
      <c r="J7" s="617"/>
      <c r="K7" s="247" t="s">
        <v>494</v>
      </c>
      <c r="L7" s="187" t="s">
        <v>320</v>
      </c>
      <c r="M7" s="172" t="s">
        <v>322</v>
      </c>
      <c r="N7" s="619"/>
      <c r="O7" s="622"/>
    </row>
    <row r="8" spans="1:15" ht="7.15" customHeight="1">
      <c r="A8" s="248"/>
      <c r="B8" s="28"/>
      <c r="C8" s="28"/>
      <c r="D8" s="249"/>
      <c r="E8" s="250"/>
      <c r="F8" s="28"/>
      <c r="G8" s="251"/>
      <c r="H8" s="251"/>
      <c r="I8" s="252"/>
      <c r="J8" s="28"/>
      <c r="K8" s="251"/>
      <c r="L8" s="175"/>
      <c r="M8" s="175"/>
      <c r="N8" s="249"/>
      <c r="O8" s="253"/>
    </row>
    <row r="9" spans="1:15" ht="14.25" customHeight="1">
      <c r="A9" s="254">
        <v>29</v>
      </c>
      <c r="B9" s="255">
        <v>45307</v>
      </c>
      <c r="C9" s="255">
        <v>109172</v>
      </c>
      <c r="D9" s="256">
        <v>61758</v>
      </c>
      <c r="E9" s="257">
        <v>124299</v>
      </c>
      <c r="F9" s="255">
        <v>59899</v>
      </c>
      <c r="G9" s="258">
        <v>121497</v>
      </c>
      <c r="H9" s="255">
        <v>60038</v>
      </c>
      <c r="I9" s="257">
        <v>61459</v>
      </c>
      <c r="J9" s="258">
        <v>1335</v>
      </c>
      <c r="K9" s="255">
        <v>2802</v>
      </c>
      <c r="L9" s="255">
        <v>1338</v>
      </c>
      <c r="M9" s="257">
        <v>1464</v>
      </c>
      <c r="N9" s="255">
        <v>524</v>
      </c>
      <c r="O9" s="259">
        <v>29</v>
      </c>
    </row>
    <row r="10" spans="1:15" ht="14.25" customHeight="1">
      <c r="A10" s="260" t="s">
        <v>115</v>
      </c>
      <c r="B10" s="255">
        <v>45557</v>
      </c>
      <c r="C10" s="255">
        <v>109039</v>
      </c>
      <c r="D10" s="256">
        <v>62007</v>
      </c>
      <c r="E10" s="257">
        <v>123299</v>
      </c>
      <c r="F10" s="255">
        <v>60014</v>
      </c>
      <c r="G10" s="258">
        <v>120365</v>
      </c>
      <c r="H10" s="255">
        <v>59323</v>
      </c>
      <c r="I10" s="257">
        <v>61042</v>
      </c>
      <c r="J10" s="258">
        <v>1457</v>
      </c>
      <c r="K10" s="255">
        <v>2934</v>
      </c>
      <c r="L10" s="255">
        <v>1421</v>
      </c>
      <c r="M10" s="257">
        <v>1513</v>
      </c>
      <c r="N10" s="255">
        <v>536</v>
      </c>
      <c r="O10" s="259">
        <v>30</v>
      </c>
    </row>
    <row r="11" spans="1:15" ht="14.25" customHeight="1">
      <c r="A11" s="260" t="s">
        <v>116</v>
      </c>
      <c r="B11" s="255">
        <v>45691</v>
      </c>
      <c r="C11" s="255">
        <v>108698</v>
      </c>
      <c r="D11" s="256">
        <v>62389</v>
      </c>
      <c r="E11" s="257">
        <v>122299</v>
      </c>
      <c r="F11" s="255">
        <v>60251</v>
      </c>
      <c r="G11" s="258">
        <v>119225</v>
      </c>
      <c r="H11" s="255">
        <v>58672</v>
      </c>
      <c r="I11" s="257">
        <v>60553</v>
      </c>
      <c r="J11" s="258">
        <v>1608</v>
      </c>
      <c r="K11" s="255">
        <v>3074</v>
      </c>
      <c r="L11" s="255">
        <v>1496</v>
      </c>
      <c r="M11" s="257">
        <v>1578</v>
      </c>
      <c r="N11" s="255">
        <v>530</v>
      </c>
      <c r="O11" s="259">
        <v>31</v>
      </c>
    </row>
    <row r="12" spans="1:15" ht="14.25" customHeight="1">
      <c r="A12" s="260" t="s">
        <v>117</v>
      </c>
      <c r="B12" s="261">
        <v>45887</v>
      </c>
      <c r="C12" s="258">
        <v>108540</v>
      </c>
      <c r="D12" s="256">
        <v>62792</v>
      </c>
      <c r="E12" s="257">
        <v>121321</v>
      </c>
      <c r="F12" s="258">
        <v>60450</v>
      </c>
      <c r="G12" s="258">
        <v>118035</v>
      </c>
      <c r="H12" s="258">
        <v>58112</v>
      </c>
      <c r="I12" s="257">
        <v>59923</v>
      </c>
      <c r="J12" s="258">
        <v>1809</v>
      </c>
      <c r="K12" s="255">
        <v>3286</v>
      </c>
      <c r="L12" s="258">
        <v>1693</v>
      </c>
      <c r="M12" s="257">
        <v>1593</v>
      </c>
      <c r="N12" s="255">
        <v>533</v>
      </c>
      <c r="O12" s="259">
        <v>2</v>
      </c>
    </row>
    <row r="13" spans="1:15" s="74" customFormat="1" ht="14.25" customHeight="1">
      <c r="A13" s="262" t="s">
        <v>118</v>
      </c>
      <c r="B13" s="263">
        <f>+B15</f>
        <v>45967</v>
      </c>
      <c r="C13" s="264">
        <f>+C15</f>
        <v>108118</v>
      </c>
      <c r="D13" s="265">
        <f>+D15</f>
        <v>63115</v>
      </c>
      <c r="E13" s="266">
        <f>+E15</f>
        <v>120247</v>
      </c>
      <c r="F13" s="265">
        <f t="shared" ref="F13:N13" si="0">+F15</f>
        <v>60670</v>
      </c>
      <c r="G13" s="264">
        <f t="shared" si="0"/>
        <v>116833</v>
      </c>
      <c r="H13" s="264">
        <f t="shared" si="0"/>
        <v>57448</v>
      </c>
      <c r="I13" s="266">
        <f t="shared" si="0"/>
        <v>59385</v>
      </c>
      <c r="J13" s="265">
        <f t="shared" si="0"/>
        <v>1913</v>
      </c>
      <c r="K13" s="264">
        <f t="shared" si="0"/>
        <v>3414</v>
      </c>
      <c r="L13" s="264">
        <f t="shared" si="0"/>
        <v>1796</v>
      </c>
      <c r="M13" s="266">
        <f t="shared" si="0"/>
        <v>1618</v>
      </c>
      <c r="N13" s="266">
        <f t="shared" si="0"/>
        <v>532</v>
      </c>
      <c r="O13" s="267">
        <v>3</v>
      </c>
    </row>
    <row r="14" spans="1:15" ht="6" customHeight="1">
      <c r="A14" s="268"/>
      <c r="B14" s="261"/>
      <c r="C14" s="258"/>
      <c r="D14" s="256"/>
      <c r="E14" s="257"/>
      <c r="F14" s="258"/>
      <c r="G14" s="258"/>
      <c r="H14" s="258"/>
      <c r="I14" s="257"/>
      <c r="J14" s="258"/>
      <c r="K14" s="255"/>
      <c r="L14" s="258"/>
      <c r="M14" s="257"/>
      <c r="N14" s="255"/>
      <c r="O14" s="259"/>
    </row>
    <row r="15" spans="1:15" ht="14.25" customHeight="1">
      <c r="A15" s="269" t="s">
        <v>495</v>
      </c>
      <c r="B15" s="270">
        <v>45967</v>
      </c>
      <c r="C15" s="271">
        <v>108118</v>
      </c>
      <c r="D15" s="272">
        <f>+F15+J15+N15</f>
        <v>63115</v>
      </c>
      <c r="E15" s="273">
        <f>+G15+K15</f>
        <v>120247</v>
      </c>
      <c r="F15" s="258">
        <v>60670</v>
      </c>
      <c r="G15" s="258">
        <f>+H15+I15</f>
        <v>116833</v>
      </c>
      <c r="H15" s="258">
        <v>57448</v>
      </c>
      <c r="I15" s="257">
        <v>59385</v>
      </c>
      <c r="J15" s="258">
        <v>1913</v>
      </c>
      <c r="K15" s="255">
        <f>+L15+M15</f>
        <v>3414</v>
      </c>
      <c r="L15" s="258">
        <v>1796</v>
      </c>
      <c r="M15" s="257">
        <v>1618</v>
      </c>
      <c r="N15" s="255">
        <v>532</v>
      </c>
      <c r="O15" s="274" t="s">
        <v>496</v>
      </c>
    </row>
    <row r="16" spans="1:15" ht="14.25" customHeight="1">
      <c r="A16" s="275" t="s">
        <v>497</v>
      </c>
      <c r="B16" s="270">
        <v>45993</v>
      </c>
      <c r="C16" s="271">
        <v>108084</v>
      </c>
      <c r="D16" s="272">
        <f t="shared" ref="D16:D26" si="1">+F16+J16+N16</f>
        <v>63183</v>
      </c>
      <c r="E16" s="273">
        <f t="shared" ref="E16:E26" si="2">+G16+K16</f>
        <v>120130</v>
      </c>
      <c r="F16" s="258">
        <v>60741</v>
      </c>
      <c r="G16" s="258">
        <f t="shared" ref="G16:G26" si="3">+H16+I16</f>
        <v>116734</v>
      </c>
      <c r="H16" s="258">
        <v>57390</v>
      </c>
      <c r="I16" s="257">
        <v>59344</v>
      </c>
      <c r="J16" s="258">
        <v>1909</v>
      </c>
      <c r="K16" s="255">
        <f t="shared" ref="K16:K26" si="4">+L16+M16</f>
        <v>3396</v>
      </c>
      <c r="L16" s="258">
        <v>1794</v>
      </c>
      <c r="M16" s="257">
        <v>1602</v>
      </c>
      <c r="N16" s="255">
        <v>533</v>
      </c>
      <c r="O16" s="274" t="s">
        <v>498</v>
      </c>
    </row>
    <row r="17" spans="1:15" ht="14.25" customHeight="1">
      <c r="A17" s="275" t="s">
        <v>499</v>
      </c>
      <c r="B17" s="270">
        <v>45999</v>
      </c>
      <c r="C17" s="271">
        <v>108029</v>
      </c>
      <c r="D17" s="272">
        <f t="shared" si="1"/>
        <v>63163</v>
      </c>
      <c r="E17" s="273">
        <f t="shared" si="2"/>
        <v>120013</v>
      </c>
      <c r="F17" s="258">
        <v>60728</v>
      </c>
      <c r="G17" s="258">
        <f t="shared" si="3"/>
        <v>116627</v>
      </c>
      <c r="H17" s="258">
        <v>57303</v>
      </c>
      <c r="I17" s="257">
        <v>59324</v>
      </c>
      <c r="J17" s="258">
        <v>1904</v>
      </c>
      <c r="K17" s="255">
        <f t="shared" si="4"/>
        <v>3386</v>
      </c>
      <c r="L17" s="255">
        <v>1794</v>
      </c>
      <c r="M17" s="257">
        <v>1592</v>
      </c>
      <c r="N17" s="255">
        <v>531</v>
      </c>
      <c r="O17" s="274" t="s">
        <v>177</v>
      </c>
    </row>
    <row r="18" spans="1:15" ht="14.25" customHeight="1">
      <c r="A18" s="275" t="s">
        <v>500</v>
      </c>
      <c r="B18" s="270">
        <v>45992</v>
      </c>
      <c r="C18" s="271">
        <v>107956</v>
      </c>
      <c r="D18" s="272">
        <f t="shared" si="1"/>
        <v>63169</v>
      </c>
      <c r="E18" s="273">
        <f t="shared" si="2"/>
        <v>119913</v>
      </c>
      <c r="F18" s="258">
        <v>60742</v>
      </c>
      <c r="G18" s="258">
        <f t="shared" si="3"/>
        <v>116536</v>
      </c>
      <c r="H18" s="258">
        <v>57241</v>
      </c>
      <c r="I18" s="257">
        <v>59295</v>
      </c>
      <c r="J18" s="258">
        <v>1898</v>
      </c>
      <c r="K18" s="255">
        <f t="shared" si="4"/>
        <v>3377</v>
      </c>
      <c r="L18" s="255">
        <v>1781</v>
      </c>
      <c r="M18" s="257">
        <v>1596</v>
      </c>
      <c r="N18" s="255">
        <v>529</v>
      </c>
      <c r="O18" s="274" t="s">
        <v>178</v>
      </c>
    </row>
    <row r="19" spans="1:15" ht="14.25" customHeight="1">
      <c r="A19" s="275" t="s">
        <v>501</v>
      </c>
      <c r="B19" s="270">
        <v>46014</v>
      </c>
      <c r="C19" s="271">
        <v>107963</v>
      </c>
      <c r="D19" s="272">
        <f t="shared" si="1"/>
        <v>63146</v>
      </c>
      <c r="E19" s="273">
        <f t="shared" si="2"/>
        <v>119795</v>
      </c>
      <c r="F19" s="258">
        <v>60742</v>
      </c>
      <c r="G19" s="258">
        <f t="shared" si="3"/>
        <v>116440</v>
      </c>
      <c r="H19" s="258">
        <v>57189</v>
      </c>
      <c r="I19" s="257">
        <v>59251</v>
      </c>
      <c r="J19" s="258">
        <v>1873</v>
      </c>
      <c r="K19" s="255">
        <f t="shared" si="4"/>
        <v>3355</v>
      </c>
      <c r="L19" s="255">
        <v>1773</v>
      </c>
      <c r="M19" s="257">
        <v>1582</v>
      </c>
      <c r="N19" s="255">
        <v>531</v>
      </c>
      <c r="O19" s="274" t="s">
        <v>179</v>
      </c>
    </row>
    <row r="20" spans="1:15" ht="14.25" customHeight="1">
      <c r="A20" s="275" t="s">
        <v>502</v>
      </c>
      <c r="B20" s="270">
        <v>46009</v>
      </c>
      <c r="C20" s="271">
        <v>107903</v>
      </c>
      <c r="D20" s="272">
        <f t="shared" si="1"/>
        <v>63144</v>
      </c>
      <c r="E20" s="273">
        <f t="shared" si="2"/>
        <v>119733</v>
      </c>
      <c r="F20" s="258">
        <v>60743</v>
      </c>
      <c r="G20" s="258">
        <f t="shared" si="3"/>
        <v>116367</v>
      </c>
      <c r="H20" s="258">
        <v>57147</v>
      </c>
      <c r="I20" s="257">
        <v>59220</v>
      </c>
      <c r="J20" s="258">
        <v>1871</v>
      </c>
      <c r="K20" s="255">
        <f t="shared" si="4"/>
        <v>3366</v>
      </c>
      <c r="L20" s="255">
        <v>1773</v>
      </c>
      <c r="M20" s="257">
        <v>1593</v>
      </c>
      <c r="N20" s="255">
        <v>530</v>
      </c>
      <c r="O20" s="274" t="s">
        <v>180</v>
      </c>
    </row>
    <row r="21" spans="1:15" ht="14.25" customHeight="1">
      <c r="A21" s="275" t="s">
        <v>503</v>
      </c>
      <c r="B21" s="270">
        <v>45998</v>
      </c>
      <c r="C21" s="271">
        <v>107812</v>
      </c>
      <c r="D21" s="272">
        <f t="shared" si="1"/>
        <v>63153</v>
      </c>
      <c r="E21" s="273">
        <f t="shared" si="2"/>
        <v>119611</v>
      </c>
      <c r="F21" s="258">
        <v>60763</v>
      </c>
      <c r="G21" s="258">
        <f t="shared" si="3"/>
        <v>116258</v>
      </c>
      <c r="H21" s="258">
        <v>57090</v>
      </c>
      <c r="I21" s="257">
        <v>59168</v>
      </c>
      <c r="J21" s="258">
        <v>1862</v>
      </c>
      <c r="K21" s="255">
        <f t="shared" si="4"/>
        <v>3353</v>
      </c>
      <c r="L21" s="255">
        <v>1759</v>
      </c>
      <c r="M21" s="257">
        <v>1594</v>
      </c>
      <c r="N21" s="255">
        <v>528</v>
      </c>
      <c r="O21" s="274" t="s">
        <v>181</v>
      </c>
    </row>
    <row r="22" spans="1:15" ht="14.25" customHeight="1">
      <c r="A22" s="275" t="s">
        <v>504</v>
      </c>
      <c r="B22" s="270">
        <v>45989</v>
      </c>
      <c r="C22" s="271">
        <v>107770</v>
      </c>
      <c r="D22" s="272">
        <f t="shared" si="1"/>
        <v>63111</v>
      </c>
      <c r="E22" s="273">
        <f t="shared" si="2"/>
        <v>119486</v>
      </c>
      <c r="F22" s="258">
        <v>60743</v>
      </c>
      <c r="G22" s="258">
        <f t="shared" si="3"/>
        <v>116151</v>
      </c>
      <c r="H22" s="258">
        <v>57024</v>
      </c>
      <c r="I22" s="257">
        <v>59127</v>
      </c>
      <c r="J22" s="258">
        <v>1839</v>
      </c>
      <c r="K22" s="255">
        <f t="shared" si="4"/>
        <v>3335</v>
      </c>
      <c r="L22" s="255">
        <v>1750</v>
      </c>
      <c r="M22" s="257">
        <v>1585</v>
      </c>
      <c r="N22" s="255">
        <v>529</v>
      </c>
      <c r="O22" s="274" t="s">
        <v>182</v>
      </c>
    </row>
    <row r="23" spans="1:15" ht="14.25" customHeight="1">
      <c r="A23" s="275" t="s">
        <v>505</v>
      </c>
      <c r="B23" s="270">
        <v>45995</v>
      </c>
      <c r="C23" s="271">
        <v>107704</v>
      </c>
      <c r="D23" s="272">
        <f t="shared" si="1"/>
        <v>63110</v>
      </c>
      <c r="E23" s="273">
        <f t="shared" si="2"/>
        <v>119367</v>
      </c>
      <c r="F23" s="258">
        <v>60764</v>
      </c>
      <c r="G23" s="258">
        <f t="shared" si="3"/>
        <v>116053</v>
      </c>
      <c r="H23" s="258">
        <v>56989</v>
      </c>
      <c r="I23" s="273">
        <v>59064</v>
      </c>
      <c r="J23" s="258">
        <v>1814</v>
      </c>
      <c r="K23" s="255">
        <f t="shared" si="4"/>
        <v>3314</v>
      </c>
      <c r="L23" s="255">
        <v>1733</v>
      </c>
      <c r="M23" s="257">
        <v>1581</v>
      </c>
      <c r="N23" s="255">
        <v>532</v>
      </c>
      <c r="O23" s="274" t="s">
        <v>183</v>
      </c>
    </row>
    <row r="24" spans="1:15" ht="14.25" customHeight="1">
      <c r="A24" s="269" t="s">
        <v>506</v>
      </c>
      <c r="B24" s="270">
        <v>45995</v>
      </c>
      <c r="C24" s="271">
        <v>107659</v>
      </c>
      <c r="D24" s="272">
        <f t="shared" si="1"/>
        <v>63065</v>
      </c>
      <c r="E24" s="273">
        <f t="shared" si="2"/>
        <v>119161</v>
      </c>
      <c r="F24" s="258">
        <v>60735</v>
      </c>
      <c r="G24" s="258">
        <f t="shared" si="3"/>
        <v>115859</v>
      </c>
      <c r="H24" s="255">
        <v>56906</v>
      </c>
      <c r="I24" s="257">
        <v>58953</v>
      </c>
      <c r="J24" s="258">
        <v>1800</v>
      </c>
      <c r="K24" s="255">
        <f t="shared" si="4"/>
        <v>3302</v>
      </c>
      <c r="L24" s="255">
        <v>1717</v>
      </c>
      <c r="M24" s="257">
        <v>1585</v>
      </c>
      <c r="N24" s="255">
        <v>530</v>
      </c>
      <c r="O24" s="274" t="s">
        <v>507</v>
      </c>
    </row>
    <row r="25" spans="1:15" ht="14.25" customHeight="1">
      <c r="A25" s="275" t="s">
        <v>508</v>
      </c>
      <c r="B25" s="270">
        <v>45989</v>
      </c>
      <c r="C25" s="271">
        <v>107588</v>
      </c>
      <c r="D25" s="272">
        <f t="shared" si="1"/>
        <v>63029</v>
      </c>
      <c r="E25" s="273">
        <f t="shared" si="2"/>
        <v>119069</v>
      </c>
      <c r="F25" s="258">
        <v>60723</v>
      </c>
      <c r="G25" s="258">
        <f t="shared" si="3"/>
        <v>115797</v>
      </c>
      <c r="H25" s="258">
        <v>56879</v>
      </c>
      <c r="I25" s="257">
        <v>58918</v>
      </c>
      <c r="J25" s="258">
        <v>1772</v>
      </c>
      <c r="K25" s="255">
        <f t="shared" si="4"/>
        <v>3272</v>
      </c>
      <c r="L25" s="255">
        <v>1696</v>
      </c>
      <c r="M25" s="257">
        <v>1576</v>
      </c>
      <c r="N25" s="255">
        <v>534</v>
      </c>
      <c r="O25" s="274" t="s">
        <v>509</v>
      </c>
    </row>
    <row r="26" spans="1:15" ht="14.25" customHeight="1">
      <c r="A26" s="275" t="s">
        <v>510</v>
      </c>
      <c r="B26" s="270">
        <v>45979</v>
      </c>
      <c r="C26" s="271">
        <v>107565</v>
      </c>
      <c r="D26" s="272">
        <f t="shared" si="1"/>
        <v>63017</v>
      </c>
      <c r="E26" s="273">
        <f t="shared" si="2"/>
        <v>118939</v>
      </c>
      <c r="F26" s="258">
        <v>60709</v>
      </c>
      <c r="G26" s="258">
        <f t="shared" si="3"/>
        <v>115667</v>
      </c>
      <c r="H26" s="258">
        <v>56788</v>
      </c>
      <c r="I26" s="257">
        <v>58879</v>
      </c>
      <c r="J26" s="258">
        <v>1777</v>
      </c>
      <c r="K26" s="255">
        <f t="shared" si="4"/>
        <v>3272</v>
      </c>
      <c r="L26" s="258">
        <v>1691</v>
      </c>
      <c r="M26" s="257">
        <v>1581</v>
      </c>
      <c r="N26" s="255">
        <v>531</v>
      </c>
      <c r="O26" s="274" t="s">
        <v>174</v>
      </c>
    </row>
    <row r="27" spans="1:15" ht="7.5" customHeight="1" thickBot="1">
      <c r="A27" s="24"/>
      <c r="B27" s="27"/>
      <c r="C27" s="24"/>
      <c r="D27" s="276"/>
      <c r="E27" s="277"/>
      <c r="F27" s="24"/>
      <c r="G27" s="24"/>
      <c r="H27" s="24"/>
      <c r="I27" s="277"/>
      <c r="J27" s="24"/>
      <c r="K27" s="24"/>
      <c r="L27" s="24"/>
      <c r="M27" s="277"/>
      <c r="N27" s="24"/>
      <c r="O27" s="27"/>
    </row>
    <row r="28" spans="1:15" ht="13.5" customHeight="1">
      <c r="N28" s="28"/>
    </row>
    <row r="29" spans="1:15" ht="13.5" customHeight="1">
      <c r="A29" s="28" t="s">
        <v>511</v>
      </c>
    </row>
    <row r="30" spans="1:15" ht="16.899999999999999" customHeight="1"/>
    <row r="31" spans="1:15" s="28" customFormat="1" ht="13.5">
      <c r="D31" s="278"/>
      <c r="F31" s="278"/>
      <c r="H31" s="278"/>
      <c r="J31" s="278"/>
    </row>
    <row r="32" spans="1:15" s="28" customFormat="1"/>
  </sheetData>
  <mergeCells count="15">
    <mergeCell ref="O5:O7"/>
    <mergeCell ref="B6:B7"/>
    <mergeCell ref="C6:C7"/>
    <mergeCell ref="D6:D7"/>
    <mergeCell ref="E6:E7"/>
    <mergeCell ref="A1:N1"/>
    <mergeCell ref="A3:N3"/>
    <mergeCell ref="A5:A7"/>
    <mergeCell ref="B5:C5"/>
    <mergeCell ref="D5:N5"/>
    <mergeCell ref="F6:F7"/>
    <mergeCell ref="G6:I6"/>
    <mergeCell ref="J6:J7"/>
    <mergeCell ref="K6:M6"/>
    <mergeCell ref="N6:N7"/>
  </mergeCells>
  <phoneticPr fontId="1"/>
  <pageMargins left="0.70866141732283472" right="0.70866141732283472" top="0.74803149606299213" bottom="0.74803149606299213" header="0.51181102362204722" footer="0.31496062992125984"/>
  <pageSetup paperSize="9" scale="50" firstPageNumber="11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9"/>
  <sheetViews>
    <sheetView view="pageBreakPreview" zoomScaleNormal="100" zoomScaleSheetLayoutView="100" workbookViewId="0">
      <selection activeCell="A35" sqref="A35:R36"/>
    </sheetView>
  </sheetViews>
  <sheetFormatPr defaultRowHeight="12"/>
  <cols>
    <col min="1" max="1" width="12.5" style="12" customWidth="1"/>
    <col min="2" max="2" width="9.5" style="12" customWidth="1"/>
    <col min="3" max="4" width="8.625" style="12" customWidth="1"/>
    <col min="5" max="5" width="8.75" style="12" customWidth="1"/>
    <col min="6" max="7" width="8.625" style="12" customWidth="1"/>
    <col min="8" max="8" width="8.5" style="12" customWidth="1"/>
    <col min="9" max="9" width="11.375" style="12" customWidth="1"/>
    <col min="10" max="11" width="8.375" style="12" customWidth="1"/>
    <col min="12" max="12" width="9" style="12" customWidth="1"/>
    <col min="13" max="14" width="8.375" style="12" customWidth="1"/>
    <col min="15" max="15" width="8.5" style="12" bestFit="1" customWidth="1"/>
    <col min="16" max="16" width="9.75" style="12" customWidth="1"/>
    <col min="17" max="18" width="7.875" style="12" customWidth="1"/>
    <col min="19" max="19" width="7.375" style="12" customWidth="1"/>
    <col min="20" max="20" width="4.5" style="12" bestFit="1" customWidth="1"/>
    <col min="21" max="16384" width="9" style="12"/>
  </cols>
  <sheetData>
    <row r="1" spans="1:20" ht="18.75" customHeight="1">
      <c r="A1" s="611" t="s">
        <v>512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</row>
    <row r="2" spans="1:20" ht="6" customHeight="1">
      <c r="H2" s="185"/>
    </row>
    <row r="3" spans="1:20" ht="11.25" customHeight="1">
      <c r="A3" s="28" t="s">
        <v>513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0" ht="11.25" customHeight="1">
      <c r="A4" s="28" t="s">
        <v>514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20" ht="3.75" customHeight="1">
      <c r="A5" s="28"/>
      <c r="H5" s="185"/>
      <c r="O5" s="279" t="s">
        <v>515</v>
      </c>
      <c r="P5" s="279"/>
    </row>
    <row r="6" spans="1:20" ht="3.7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ht="12.75" customHeight="1">
      <c r="A7" s="280"/>
      <c r="B7" s="607" t="s">
        <v>516</v>
      </c>
      <c r="C7" s="494"/>
      <c r="D7" s="494"/>
      <c r="E7" s="494"/>
      <c r="F7" s="494"/>
      <c r="G7" s="494"/>
      <c r="H7" s="608"/>
      <c r="I7" s="607" t="s">
        <v>517</v>
      </c>
      <c r="J7" s="494"/>
      <c r="K7" s="494"/>
      <c r="L7" s="494"/>
      <c r="M7" s="494"/>
      <c r="N7" s="494"/>
      <c r="O7" s="608"/>
      <c r="P7" s="628" t="s">
        <v>518</v>
      </c>
      <c r="Q7" s="628" t="s">
        <v>519</v>
      </c>
      <c r="R7" s="628" t="s">
        <v>520</v>
      </c>
      <c r="S7" s="281"/>
      <c r="T7" s="624" t="s">
        <v>521</v>
      </c>
    </row>
    <row r="8" spans="1:20" ht="12.75" customHeight="1">
      <c r="A8" s="251" t="s">
        <v>521</v>
      </c>
      <c r="B8" s="502" t="s">
        <v>522</v>
      </c>
      <c r="C8" s="495"/>
      <c r="D8" s="496"/>
      <c r="E8" s="502" t="s">
        <v>523</v>
      </c>
      <c r="F8" s="495"/>
      <c r="G8" s="496"/>
      <c r="H8" s="627" t="s">
        <v>524</v>
      </c>
      <c r="I8" s="502" t="s">
        <v>525</v>
      </c>
      <c r="J8" s="495"/>
      <c r="K8" s="496"/>
      <c r="L8" s="502" t="s">
        <v>526</v>
      </c>
      <c r="M8" s="495"/>
      <c r="N8" s="496"/>
      <c r="O8" s="627" t="s">
        <v>524</v>
      </c>
      <c r="P8" s="629"/>
      <c r="Q8" s="629"/>
      <c r="R8" s="629"/>
      <c r="S8" s="175" t="s">
        <v>527</v>
      </c>
      <c r="T8" s="625"/>
    </row>
    <row r="9" spans="1:20" ht="12.75" customHeight="1">
      <c r="A9" s="282"/>
      <c r="B9" s="247" t="s">
        <v>318</v>
      </c>
      <c r="C9" s="187" t="s">
        <v>320</v>
      </c>
      <c r="D9" s="187" t="s">
        <v>322</v>
      </c>
      <c r="E9" s="247" t="s">
        <v>318</v>
      </c>
      <c r="F9" s="187" t="s">
        <v>320</v>
      </c>
      <c r="G9" s="187" t="s">
        <v>322</v>
      </c>
      <c r="H9" s="508"/>
      <c r="I9" s="174" t="s">
        <v>318</v>
      </c>
      <c r="J9" s="171" t="s">
        <v>320</v>
      </c>
      <c r="K9" s="187" t="s">
        <v>322</v>
      </c>
      <c r="L9" s="247" t="s">
        <v>318</v>
      </c>
      <c r="M9" s="187" t="s">
        <v>320</v>
      </c>
      <c r="N9" s="187" t="s">
        <v>322</v>
      </c>
      <c r="O9" s="606"/>
      <c r="P9" s="606"/>
      <c r="Q9" s="606"/>
      <c r="R9" s="606"/>
      <c r="S9" s="244"/>
      <c r="T9" s="626"/>
    </row>
    <row r="10" spans="1:20" ht="7.9" customHeight="1">
      <c r="A10" s="248"/>
      <c r="B10" s="175"/>
      <c r="C10" s="175"/>
      <c r="D10" s="175"/>
      <c r="E10" s="175"/>
      <c r="F10" s="175"/>
      <c r="G10" s="175"/>
      <c r="H10" s="250"/>
      <c r="I10" s="175"/>
      <c r="J10" s="175"/>
      <c r="K10" s="175"/>
      <c r="L10" s="175"/>
      <c r="M10" s="175"/>
      <c r="N10" s="175"/>
      <c r="O10" s="250"/>
      <c r="P10" s="283"/>
      <c r="Q10" s="28"/>
      <c r="R10" s="28"/>
      <c r="S10" s="28"/>
      <c r="T10" s="253"/>
    </row>
    <row r="11" spans="1:20" ht="12" customHeight="1">
      <c r="A11" s="284">
        <v>29</v>
      </c>
      <c r="B11" s="285">
        <v>815</v>
      </c>
      <c r="C11" s="286">
        <v>424</v>
      </c>
      <c r="D11" s="286">
        <v>391</v>
      </c>
      <c r="E11" s="287">
        <v>1335</v>
      </c>
      <c r="F11" s="286">
        <v>786</v>
      </c>
      <c r="G11" s="286">
        <v>549</v>
      </c>
      <c r="H11" s="288">
        <v>-520</v>
      </c>
      <c r="I11" s="287">
        <v>4989</v>
      </c>
      <c r="J11" s="289">
        <v>2737</v>
      </c>
      <c r="K11" s="289">
        <v>2252</v>
      </c>
      <c r="L11" s="287">
        <v>5514</v>
      </c>
      <c r="M11" s="289">
        <v>2969</v>
      </c>
      <c r="N11" s="289">
        <v>2545</v>
      </c>
      <c r="O11" s="288">
        <v>-525</v>
      </c>
      <c r="P11" s="290">
        <v>-1045</v>
      </c>
      <c r="Q11" s="291">
        <v>561</v>
      </c>
      <c r="R11" s="291">
        <v>277</v>
      </c>
      <c r="S11" s="291">
        <v>13</v>
      </c>
      <c r="T11" s="259">
        <v>29</v>
      </c>
    </row>
    <row r="12" spans="1:20" ht="12" customHeight="1">
      <c r="A12" s="106" t="s">
        <v>115</v>
      </c>
      <c r="B12" s="285">
        <v>742</v>
      </c>
      <c r="C12" s="289">
        <v>361</v>
      </c>
      <c r="D12" s="289">
        <v>381</v>
      </c>
      <c r="E12" s="287">
        <v>1372</v>
      </c>
      <c r="F12" s="289">
        <v>771</v>
      </c>
      <c r="G12" s="289">
        <v>601</v>
      </c>
      <c r="H12" s="288">
        <v>-630</v>
      </c>
      <c r="I12" s="287">
        <v>5103</v>
      </c>
      <c r="J12" s="289">
        <v>2730</v>
      </c>
      <c r="K12" s="289">
        <v>2373</v>
      </c>
      <c r="L12" s="287">
        <v>5449</v>
      </c>
      <c r="M12" s="289">
        <v>2926</v>
      </c>
      <c r="N12" s="289">
        <v>2523</v>
      </c>
      <c r="O12" s="288">
        <v>-346</v>
      </c>
      <c r="P12" s="290">
        <v>-976</v>
      </c>
      <c r="Q12" s="291">
        <v>593</v>
      </c>
      <c r="R12" s="291">
        <v>266</v>
      </c>
      <c r="S12" s="291">
        <v>16</v>
      </c>
      <c r="T12" s="259">
        <v>30</v>
      </c>
    </row>
    <row r="13" spans="1:20" ht="12" customHeight="1">
      <c r="A13" s="106" t="s">
        <v>157</v>
      </c>
      <c r="B13" s="285">
        <v>763</v>
      </c>
      <c r="C13" s="289">
        <v>366</v>
      </c>
      <c r="D13" s="289">
        <v>397</v>
      </c>
      <c r="E13" s="287">
        <v>1376</v>
      </c>
      <c r="F13" s="289">
        <v>741</v>
      </c>
      <c r="G13" s="289">
        <v>635</v>
      </c>
      <c r="H13" s="288">
        <v>-613</v>
      </c>
      <c r="I13" s="287">
        <v>5396</v>
      </c>
      <c r="J13" s="289">
        <v>2990</v>
      </c>
      <c r="K13" s="289">
        <v>2406</v>
      </c>
      <c r="L13" s="287">
        <v>5864</v>
      </c>
      <c r="M13" s="289">
        <v>3078</v>
      </c>
      <c r="N13" s="289">
        <v>2786</v>
      </c>
      <c r="O13" s="288">
        <v>-468</v>
      </c>
      <c r="P13" s="290">
        <v>-1081</v>
      </c>
      <c r="Q13" s="291">
        <v>677</v>
      </c>
      <c r="R13" s="291">
        <v>288</v>
      </c>
      <c r="S13" s="291">
        <v>16</v>
      </c>
      <c r="T13" s="259" t="s">
        <v>528</v>
      </c>
    </row>
    <row r="14" spans="1:20" ht="12" customHeight="1">
      <c r="A14" s="106" t="s">
        <v>117</v>
      </c>
      <c r="B14" s="285">
        <v>725</v>
      </c>
      <c r="C14" s="289">
        <v>378</v>
      </c>
      <c r="D14" s="289">
        <v>347</v>
      </c>
      <c r="E14" s="287">
        <v>1449</v>
      </c>
      <c r="F14" s="289">
        <v>821</v>
      </c>
      <c r="G14" s="289">
        <v>628</v>
      </c>
      <c r="H14" s="288">
        <v>-724</v>
      </c>
      <c r="I14" s="287">
        <v>4944</v>
      </c>
      <c r="J14" s="289">
        <v>2796</v>
      </c>
      <c r="K14" s="289">
        <v>2148</v>
      </c>
      <c r="L14" s="287">
        <v>5259</v>
      </c>
      <c r="M14" s="289">
        <v>2864</v>
      </c>
      <c r="N14" s="289">
        <v>2395</v>
      </c>
      <c r="O14" s="288">
        <v>-315</v>
      </c>
      <c r="P14" s="290">
        <v>-1039</v>
      </c>
      <c r="Q14" s="291">
        <v>553</v>
      </c>
      <c r="R14" s="291">
        <v>231</v>
      </c>
      <c r="S14" s="291">
        <v>14</v>
      </c>
      <c r="T14" s="259">
        <v>2</v>
      </c>
    </row>
    <row r="15" spans="1:20" s="74" customFormat="1" ht="12" customHeight="1">
      <c r="A15" s="292" t="s">
        <v>118</v>
      </c>
      <c r="B15" s="293">
        <f>SUM(C15:D15)</f>
        <v>690</v>
      </c>
      <c r="C15" s="294">
        <f>SUM(C17:C28)</f>
        <v>357</v>
      </c>
      <c r="D15" s="294">
        <f>SUM(D17:D28)</f>
        <v>333</v>
      </c>
      <c r="E15" s="295">
        <f>SUM(F15:G15)</f>
        <v>1547</v>
      </c>
      <c r="F15" s="294">
        <f>SUM(F17:F28)</f>
        <v>917</v>
      </c>
      <c r="G15" s="294">
        <f>SUM(G17:G28)</f>
        <v>630</v>
      </c>
      <c r="H15" s="296">
        <f>SUM(B15-E15)</f>
        <v>-857</v>
      </c>
      <c r="I15" s="295">
        <f>SUM(J15:K15)</f>
        <v>4959</v>
      </c>
      <c r="J15" s="294">
        <f>SUM(J17:J28)</f>
        <v>2766</v>
      </c>
      <c r="K15" s="294">
        <f>SUM(K17:K28)</f>
        <v>2193</v>
      </c>
      <c r="L15" s="295">
        <f>SUM(M15:N15)</f>
        <v>5477</v>
      </c>
      <c r="M15" s="294">
        <f>SUM(M17:M28)</f>
        <v>2981</v>
      </c>
      <c r="N15" s="294">
        <f>SUM(N17:N28)</f>
        <v>2496</v>
      </c>
      <c r="O15" s="296">
        <f>SUM(I15-L15)</f>
        <v>-518</v>
      </c>
      <c r="P15" s="297">
        <f t="shared" ref="P15" si="0">H15+O15</f>
        <v>-1375</v>
      </c>
      <c r="Q15" s="298">
        <f>SUM(Q17:Q28)</f>
        <v>524</v>
      </c>
      <c r="R15" s="298">
        <f>SUM(R17:R28)</f>
        <v>261</v>
      </c>
      <c r="S15" s="298">
        <f>SUM(S17:S28)</f>
        <v>12</v>
      </c>
      <c r="T15" s="267">
        <v>3</v>
      </c>
    </row>
    <row r="16" spans="1:20" ht="12" customHeight="1">
      <c r="A16" s="175"/>
      <c r="B16" s="299"/>
      <c r="C16" s="286"/>
      <c r="D16" s="286"/>
      <c r="E16" s="286"/>
      <c r="F16" s="286"/>
      <c r="G16" s="286"/>
      <c r="H16" s="300"/>
      <c r="I16" s="286"/>
      <c r="J16" s="286"/>
      <c r="K16" s="286"/>
      <c r="L16" s="286"/>
      <c r="M16" s="286"/>
      <c r="N16" s="286"/>
      <c r="O16" s="301"/>
      <c r="P16" s="302"/>
      <c r="Q16" s="291"/>
      <c r="R16" s="291"/>
      <c r="S16" s="291"/>
      <c r="T16" s="259"/>
    </row>
    <row r="17" spans="1:20" ht="12" customHeight="1">
      <c r="A17" s="303" t="s">
        <v>529</v>
      </c>
      <c r="B17" s="285">
        <f>C17+D17</f>
        <v>54</v>
      </c>
      <c r="C17" s="286">
        <v>31</v>
      </c>
      <c r="D17" s="286">
        <v>23</v>
      </c>
      <c r="E17" s="287">
        <f>F17+G17</f>
        <v>151</v>
      </c>
      <c r="F17" s="286">
        <v>93</v>
      </c>
      <c r="G17" s="286">
        <v>58</v>
      </c>
      <c r="H17" s="304">
        <f>B17-E17</f>
        <v>-97</v>
      </c>
      <c r="I17" s="287">
        <f t="shared" ref="I17:I28" si="1">J17+K17</f>
        <v>377</v>
      </c>
      <c r="J17" s="286">
        <v>232</v>
      </c>
      <c r="K17" s="286">
        <v>145</v>
      </c>
      <c r="L17" s="287">
        <f t="shared" ref="L17:L28" si="2">M17+N17</f>
        <v>387</v>
      </c>
      <c r="M17" s="286">
        <v>228</v>
      </c>
      <c r="N17" s="286">
        <v>159</v>
      </c>
      <c r="O17" s="288">
        <f>I17-L17</f>
        <v>-10</v>
      </c>
      <c r="P17" s="290">
        <f t="shared" ref="P17:P28" si="3">H17+O17</f>
        <v>-107</v>
      </c>
      <c r="Q17" s="291">
        <v>59</v>
      </c>
      <c r="R17" s="291">
        <v>30</v>
      </c>
      <c r="S17" s="305">
        <v>1</v>
      </c>
      <c r="T17" s="274" t="s">
        <v>530</v>
      </c>
    </row>
    <row r="18" spans="1:20" ht="12" customHeight="1">
      <c r="A18" s="306" t="s">
        <v>531</v>
      </c>
      <c r="B18" s="285">
        <f t="shared" ref="B18:B28" si="4">C18+D18</f>
        <v>46</v>
      </c>
      <c r="C18" s="286">
        <v>16</v>
      </c>
      <c r="D18" s="286">
        <v>30</v>
      </c>
      <c r="E18" s="287">
        <f t="shared" ref="E18:E28" si="5">F18+G18</f>
        <v>128</v>
      </c>
      <c r="F18" s="286">
        <v>70</v>
      </c>
      <c r="G18" s="286">
        <v>58</v>
      </c>
      <c r="H18" s="304">
        <f t="shared" ref="H18:H28" si="6">B18-E18</f>
        <v>-82</v>
      </c>
      <c r="I18" s="287">
        <f t="shared" si="1"/>
        <v>438</v>
      </c>
      <c r="J18" s="286">
        <v>261</v>
      </c>
      <c r="K18" s="286">
        <v>177</v>
      </c>
      <c r="L18" s="287">
        <f t="shared" si="2"/>
        <v>430</v>
      </c>
      <c r="M18" s="286">
        <v>243</v>
      </c>
      <c r="N18" s="286">
        <v>187</v>
      </c>
      <c r="O18" s="288">
        <f t="shared" ref="O18:O28" si="7">I18-L18</f>
        <v>8</v>
      </c>
      <c r="P18" s="290">
        <f t="shared" si="3"/>
        <v>-74</v>
      </c>
      <c r="Q18" s="291">
        <v>50</v>
      </c>
      <c r="R18" s="291">
        <v>23</v>
      </c>
      <c r="S18" s="305">
        <v>1</v>
      </c>
      <c r="T18" s="274" t="s">
        <v>532</v>
      </c>
    </row>
    <row r="19" spans="1:20" ht="12" customHeight="1">
      <c r="A19" s="306" t="s">
        <v>533</v>
      </c>
      <c r="B19" s="285">
        <f t="shared" si="4"/>
        <v>61</v>
      </c>
      <c r="C19" s="286">
        <v>34</v>
      </c>
      <c r="D19" s="286">
        <v>27</v>
      </c>
      <c r="E19" s="287">
        <f t="shared" si="5"/>
        <v>132</v>
      </c>
      <c r="F19" s="286">
        <v>78</v>
      </c>
      <c r="G19" s="286">
        <v>54</v>
      </c>
      <c r="H19" s="304">
        <f t="shared" si="6"/>
        <v>-71</v>
      </c>
      <c r="I19" s="287">
        <f t="shared" si="1"/>
        <v>735</v>
      </c>
      <c r="J19" s="286">
        <v>396</v>
      </c>
      <c r="K19" s="286">
        <v>339</v>
      </c>
      <c r="L19" s="287">
        <f t="shared" si="2"/>
        <v>772</v>
      </c>
      <c r="M19" s="286">
        <v>412</v>
      </c>
      <c r="N19" s="286">
        <v>360</v>
      </c>
      <c r="O19" s="288">
        <f t="shared" si="7"/>
        <v>-37</v>
      </c>
      <c r="P19" s="290">
        <f t="shared" si="3"/>
        <v>-108</v>
      </c>
      <c r="Q19" s="291">
        <v>45</v>
      </c>
      <c r="R19" s="291">
        <v>29</v>
      </c>
      <c r="S19" s="291">
        <v>1</v>
      </c>
      <c r="T19" s="274" t="s">
        <v>174</v>
      </c>
    </row>
    <row r="20" spans="1:20" ht="12" customHeight="1">
      <c r="A20" s="306" t="s">
        <v>534</v>
      </c>
      <c r="B20" s="285">
        <f t="shared" si="4"/>
        <v>48</v>
      </c>
      <c r="C20" s="286">
        <v>24</v>
      </c>
      <c r="D20" s="286">
        <v>24</v>
      </c>
      <c r="E20" s="287">
        <f t="shared" si="5"/>
        <v>134</v>
      </c>
      <c r="F20" s="286">
        <v>74</v>
      </c>
      <c r="G20" s="286">
        <v>60</v>
      </c>
      <c r="H20" s="304">
        <f t="shared" si="6"/>
        <v>-86</v>
      </c>
      <c r="I20" s="287">
        <f t="shared" si="1"/>
        <v>527</v>
      </c>
      <c r="J20" s="286">
        <v>282</v>
      </c>
      <c r="K20" s="286">
        <v>245</v>
      </c>
      <c r="L20" s="287">
        <f t="shared" si="2"/>
        <v>558</v>
      </c>
      <c r="M20" s="286">
        <v>292</v>
      </c>
      <c r="N20" s="286">
        <v>266</v>
      </c>
      <c r="O20" s="288">
        <f t="shared" si="7"/>
        <v>-31</v>
      </c>
      <c r="P20" s="290">
        <f t="shared" si="3"/>
        <v>-117</v>
      </c>
      <c r="Q20" s="291">
        <v>55</v>
      </c>
      <c r="R20" s="291">
        <v>30</v>
      </c>
      <c r="S20" s="305">
        <v>1</v>
      </c>
      <c r="T20" s="274" t="s">
        <v>175</v>
      </c>
    </row>
    <row r="21" spans="1:20" ht="12" customHeight="1">
      <c r="A21" s="306" t="s">
        <v>535</v>
      </c>
      <c r="B21" s="285">
        <f t="shared" si="4"/>
        <v>63</v>
      </c>
      <c r="C21" s="286">
        <v>38</v>
      </c>
      <c r="D21" s="286">
        <v>25</v>
      </c>
      <c r="E21" s="287">
        <f t="shared" si="5"/>
        <v>135</v>
      </c>
      <c r="F21" s="286">
        <v>91</v>
      </c>
      <c r="G21" s="286">
        <v>44</v>
      </c>
      <c r="H21" s="304">
        <f t="shared" si="6"/>
        <v>-72</v>
      </c>
      <c r="I21" s="287">
        <f t="shared" si="1"/>
        <v>376</v>
      </c>
      <c r="J21" s="286">
        <v>209</v>
      </c>
      <c r="K21" s="286">
        <v>167</v>
      </c>
      <c r="L21" s="287">
        <f t="shared" si="2"/>
        <v>421</v>
      </c>
      <c r="M21" s="286">
        <v>243</v>
      </c>
      <c r="N21" s="286">
        <v>178</v>
      </c>
      <c r="O21" s="288">
        <f t="shared" si="7"/>
        <v>-45</v>
      </c>
      <c r="P21" s="290">
        <f t="shared" si="3"/>
        <v>-117</v>
      </c>
      <c r="Q21" s="291">
        <v>47</v>
      </c>
      <c r="R21" s="291">
        <v>20</v>
      </c>
      <c r="S21" s="291">
        <v>2</v>
      </c>
      <c r="T21" s="274" t="s">
        <v>176</v>
      </c>
    </row>
    <row r="22" spans="1:20" ht="12" customHeight="1">
      <c r="A22" s="306" t="s">
        <v>536</v>
      </c>
      <c r="B22" s="285">
        <f t="shared" si="4"/>
        <v>64</v>
      </c>
      <c r="C22" s="286">
        <v>35</v>
      </c>
      <c r="D22" s="286">
        <v>29</v>
      </c>
      <c r="E22" s="287">
        <f t="shared" si="5"/>
        <v>126</v>
      </c>
      <c r="F22" s="286">
        <v>72</v>
      </c>
      <c r="G22" s="286">
        <v>54</v>
      </c>
      <c r="H22" s="304">
        <f t="shared" si="6"/>
        <v>-62</v>
      </c>
      <c r="I22" s="287">
        <f t="shared" si="1"/>
        <v>359</v>
      </c>
      <c r="J22" s="286">
        <v>186</v>
      </c>
      <c r="K22" s="286">
        <v>173</v>
      </c>
      <c r="L22" s="287">
        <f t="shared" si="2"/>
        <v>397</v>
      </c>
      <c r="M22" s="286">
        <v>224</v>
      </c>
      <c r="N22" s="286">
        <v>173</v>
      </c>
      <c r="O22" s="288">
        <f t="shared" si="7"/>
        <v>-38</v>
      </c>
      <c r="P22" s="290">
        <f t="shared" si="3"/>
        <v>-100</v>
      </c>
      <c r="Q22" s="291">
        <v>54</v>
      </c>
      <c r="R22" s="291">
        <v>17</v>
      </c>
      <c r="S22" s="291">
        <v>0</v>
      </c>
      <c r="T22" s="274" t="s">
        <v>177</v>
      </c>
    </row>
    <row r="23" spans="1:20" ht="12" customHeight="1">
      <c r="A23" s="306" t="s">
        <v>537</v>
      </c>
      <c r="B23" s="285">
        <f t="shared" si="4"/>
        <v>73</v>
      </c>
      <c r="C23" s="286">
        <v>32</v>
      </c>
      <c r="D23" s="286">
        <v>41</v>
      </c>
      <c r="E23" s="287">
        <f t="shared" si="5"/>
        <v>125</v>
      </c>
      <c r="F23" s="286">
        <v>70</v>
      </c>
      <c r="G23" s="286">
        <v>55</v>
      </c>
      <c r="H23" s="304">
        <f t="shared" si="6"/>
        <v>-52</v>
      </c>
      <c r="I23" s="287">
        <f t="shared" si="1"/>
        <v>347</v>
      </c>
      <c r="J23" s="286">
        <v>190</v>
      </c>
      <c r="K23" s="286">
        <v>157</v>
      </c>
      <c r="L23" s="287">
        <f t="shared" si="2"/>
        <v>413</v>
      </c>
      <c r="M23" s="286">
        <v>212</v>
      </c>
      <c r="N23" s="286">
        <v>201</v>
      </c>
      <c r="O23" s="288">
        <f t="shared" si="7"/>
        <v>-66</v>
      </c>
      <c r="P23" s="290">
        <f t="shared" si="3"/>
        <v>-118</v>
      </c>
      <c r="Q23" s="291">
        <v>41</v>
      </c>
      <c r="R23" s="291">
        <v>22</v>
      </c>
      <c r="S23" s="291">
        <v>0</v>
      </c>
      <c r="T23" s="274" t="s">
        <v>178</v>
      </c>
    </row>
    <row r="24" spans="1:20" ht="12" customHeight="1">
      <c r="A24" s="306" t="s">
        <v>538</v>
      </c>
      <c r="B24" s="285">
        <f t="shared" si="4"/>
        <v>60</v>
      </c>
      <c r="C24" s="286">
        <v>28</v>
      </c>
      <c r="D24" s="286">
        <v>32</v>
      </c>
      <c r="E24" s="287">
        <f t="shared" si="5"/>
        <v>119</v>
      </c>
      <c r="F24" s="286">
        <v>69</v>
      </c>
      <c r="G24" s="286">
        <v>50</v>
      </c>
      <c r="H24" s="304">
        <f>B24-E24</f>
        <v>-59</v>
      </c>
      <c r="I24" s="287">
        <f t="shared" si="1"/>
        <v>358</v>
      </c>
      <c r="J24" s="286">
        <v>192</v>
      </c>
      <c r="K24" s="286">
        <v>166</v>
      </c>
      <c r="L24" s="287">
        <f t="shared" si="2"/>
        <v>361</v>
      </c>
      <c r="M24" s="286">
        <v>193</v>
      </c>
      <c r="N24" s="286">
        <v>168</v>
      </c>
      <c r="O24" s="288">
        <f t="shared" si="7"/>
        <v>-3</v>
      </c>
      <c r="P24" s="290">
        <f t="shared" si="3"/>
        <v>-62</v>
      </c>
      <c r="Q24" s="291">
        <v>37</v>
      </c>
      <c r="R24" s="291">
        <v>24</v>
      </c>
      <c r="S24" s="305">
        <v>2</v>
      </c>
      <c r="T24" s="274" t="s">
        <v>179</v>
      </c>
    </row>
    <row r="25" spans="1:20" ht="12" customHeight="1">
      <c r="A25" s="306" t="s">
        <v>539</v>
      </c>
      <c r="B25" s="285">
        <f t="shared" si="4"/>
        <v>60</v>
      </c>
      <c r="C25" s="286">
        <v>30</v>
      </c>
      <c r="D25" s="286">
        <v>30</v>
      </c>
      <c r="E25" s="287">
        <f t="shared" si="5"/>
        <v>135</v>
      </c>
      <c r="F25" s="286">
        <v>78</v>
      </c>
      <c r="G25" s="286">
        <v>57</v>
      </c>
      <c r="H25" s="304">
        <f t="shared" si="6"/>
        <v>-75</v>
      </c>
      <c r="I25" s="287">
        <f t="shared" si="1"/>
        <v>363</v>
      </c>
      <c r="J25" s="286">
        <v>206</v>
      </c>
      <c r="K25" s="286">
        <v>157</v>
      </c>
      <c r="L25" s="287">
        <f t="shared" si="2"/>
        <v>410</v>
      </c>
      <c r="M25" s="286">
        <v>229</v>
      </c>
      <c r="N25" s="286">
        <v>181</v>
      </c>
      <c r="O25" s="288">
        <f t="shared" si="7"/>
        <v>-47</v>
      </c>
      <c r="P25" s="290">
        <f t="shared" si="3"/>
        <v>-122</v>
      </c>
      <c r="Q25" s="291">
        <v>35</v>
      </c>
      <c r="R25" s="291">
        <v>19</v>
      </c>
      <c r="S25" s="305">
        <v>1</v>
      </c>
      <c r="T25" s="274" t="s">
        <v>180</v>
      </c>
    </row>
    <row r="26" spans="1:20" ht="12" customHeight="1">
      <c r="A26" s="306" t="s">
        <v>540</v>
      </c>
      <c r="B26" s="285">
        <f t="shared" si="4"/>
        <v>48</v>
      </c>
      <c r="C26" s="12">
        <v>30</v>
      </c>
      <c r="D26" s="286">
        <v>18</v>
      </c>
      <c r="E26" s="287">
        <f t="shared" si="5"/>
        <v>108</v>
      </c>
      <c r="F26" s="286">
        <v>67</v>
      </c>
      <c r="G26" s="286">
        <v>41</v>
      </c>
      <c r="H26" s="304">
        <f t="shared" si="6"/>
        <v>-60</v>
      </c>
      <c r="I26" s="287">
        <f t="shared" si="1"/>
        <v>333</v>
      </c>
      <c r="J26" s="286">
        <v>184</v>
      </c>
      <c r="K26" s="286">
        <v>149</v>
      </c>
      <c r="L26" s="287">
        <f t="shared" si="2"/>
        <v>398</v>
      </c>
      <c r="M26" s="286">
        <v>222</v>
      </c>
      <c r="N26" s="286">
        <v>176</v>
      </c>
      <c r="O26" s="288">
        <f t="shared" si="7"/>
        <v>-65</v>
      </c>
      <c r="P26" s="290">
        <f t="shared" si="3"/>
        <v>-125</v>
      </c>
      <c r="Q26" s="291">
        <v>44</v>
      </c>
      <c r="R26" s="291">
        <v>20</v>
      </c>
      <c r="S26" s="305">
        <v>0</v>
      </c>
      <c r="T26" s="274" t="s">
        <v>181</v>
      </c>
    </row>
    <row r="27" spans="1:20" ht="12" customHeight="1">
      <c r="A27" s="306" t="s">
        <v>541</v>
      </c>
      <c r="B27" s="285">
        <f t="shared" si="4"/>
        <v>68</v>
      </c>
      <c r="C27" s="12">
        <v>36</v>
      </c>
      <c r="D27" s="286">
        <v>32</v>
      </c>
      <c r="E27" s="287">
        <f t="shared" si="5"/>
        <v>131</v>
      </c>
      <c r="F27" s="286">
        <v>81</v>
      </c>
      <c r="G27" s="286">
        <v>50</v>
      </c>
      <c r="H27" s="304">
        <f t="shared" si="6"/>
        <v>-63</v>
      </c>
      <c r="I27" s="287">
        <f t="shared" si="1"/>
        <v>398</v>
      </c>
      <c r="J27" s="286">
        <v>224</v>
      </c>
      <c r="K27" s="286">
        <v>174</v>
      </c>
      <c r="L27" s="287">
        <f t="shared" si="2"/>
        <v>454</v>
      </c>
      <c r="M27" s="286">
        <v>231</v>
      </c>
      <c r="N27" s="286">
        <v>223</v>
      </c>
      <c r="O27" s="288">
        <f t="shared" si="7"/>
        <v>-56</v>
      </c>
      <c r="P27" s="290">
        <f t="shared" si="3"/>
        <v>-119</v>
      </c>
      <c r="Q27" s="291">
        <v>32</v>
      </c>
      <c r="R27" s="291">
        <v>15</v>
      </c>
      <c r="S27" s="305">
        <v>3</v>
      </c>
      <c r="T27" s="274" t="s">
        <v>182</v>
      </c>
    </row>
    <row r="28" spans="1:20" ht="12" customHeight="1">
      <c r="A28" s="306" t="s">
        <v>542</v>
      </c>
      <c r="B28" s="285">
        <f t="shared" si="4"/>
        <v>45</v>
      </c>
      <c r="C28" s="28">
        <v>23</v>
      </c>
      <c r="D28" s="286">
        <v>22</v>
      </c>
      <c r="E28" s="286">
        <f t="shared" si="5"/>
        <v>123</v>
      </c>
      <c r="F28" s="286">
        <v>74</v>
      </c>
      <c r="G28" s="28">
        <v>49</v>
      </c>
      <c r="H28" s="304">
        <f t="shared" si="6"/>
        <v>-78</v>
      </c>
      <c r="I28" s="286">
        <f t="shared" si="1"/>
        <v>348</v>
      </c>
      <c r="J28" s="286">
        <v>204</v>
      </c>
      <c r="K28" s="286">
        <v>144</v>
      </c>
      <c r="L28" s="286">
        <f t="shared" si="2"/>
        <v>476</v>
      </c>
      <c r="M28" s="286">
        <v>252</v>
      </c>
      <c r="N28" s="286">
        <v>224</v>
      </c>
      <c r="O28" s="288">
        <f t="shared" si="7"/>
        <v>-128</v>
      </c>
      <c r="P28" s="290">
        <f t="shared" si="3"/>
        <v>-206</v>
      </c>
      <c r="Q28" s="307">
        <v>25</v>
      </c>
      <c r="R28" s="291">
        <v>12</v>
      </c>
      <c r="S28" s="305">
        <v>0</v>
      </c>
      <c r="T28" s="274" t="s">
        <v>183</v>
      </c>
    </row>
    <row r="29" spans="1:20" ht="7.5" customHeight="1" thickBot="1">
      <c r="A29" s="24"/>
      <c r="B29" s="27"/>
      <c r="C29" s="24"/>
      <c r="D29" s="24"/>
      <c r="E29" s="24"/>
      <c r="F29" s="24"/>
      <c r="G29" s="24"/>
      <c r="H29" s="277"/>
      <c r="I29" s="24"/>
      <c r="J29" s="24"/>
      <c r="K29" s="24"/>
      <c r="L29" s="24"/>
      <c r="M29" s="24"/>
      <c r="N29" s="24" t="s">
        <v>543</v>
      </c>
      <c r="O29" s="308"/>
      <c r="P29" s="309"/>
      <c r="Q29" s="24"/>
      <c r="R29" s="24"/>
      <c r="S29" s="24"/>
      <c r="T29" s="237"/>
    </row>
    <row r="30" spans="1:20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</row>
    <row r="31" spans="1:20" ht="13.5" customHeight="1">
      <c r="A31" s="623" t="s">
        <v>544</v>
      </c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</row>
    <row r="32" spans="1:20">
      <c r="A32" s="28" t="s">
        <v>511</v>
      </c>
    </row>
    <row r="35" spans="2:20">
      <c r="T35" s="28"/>
    </row>
    <row r="36" spans="2:20">
      <c r="T36" s="28"/>
    </row>
    <row r="37" spans="2:20" ht="13.5">
      <c r="I37" s="311"/>
      <c r="J37" s="311"/>
    </row>
    <row r="38" spans="2:20" ht="13.5">
      <c r="B38" s="312"/>
      <c r="E38" s="312"/>
      <c r="I38" s="312"/>
      <c r="J38" s="311"/>
      <c r="L38" s="312"/>
    </row>
    <row r="39" spans="2:20" ht="13.5">
      <c r="B39" s="312"/>
      <c r="E39" s="312"/>
      <c r="I39" s="312"/>
      <c r="J39" s="311"/>
      <c r="L39" s="312"/>
    </row>
    <row r="40" spans="2:20" ht="13.5">
      <c r="B40" s="312"/>
      <c r="E40" s="312"/>
      <c r="I40" s="312"/>
      <c r="J40" s="311"/>
      <c r="L40" s="312"/>
    </row>
    <row r="41" spans="2:20" ht="13.5">
      <c r="B41" s="312"/>
      <c r="E41" s="312"/>
      <c r="I41" s="312"/>
      <c r="J41" s="311"/>
      <c r="L41" s="312"/>
    </row>
    <row r="42" spans="2:20" ht="13.5">
      <c r="B42" s="312"/>
      <c r="E42" s="312"/>
      <c r="I42" s="312"/>
      <c r="J42" s="311"/>
      <c r="L42" s="312"/>
    </row>
    <row r="43" spans="2:20" ht="13.5">
      <c r="B43" s="312"/>
      <c r="E43" s="312"/>
      <c r="I43" s="312"/>
      <c r="J43" s="311"/>
      <c r="L43" s="312"/>
    </row>
    <row r="44" spans="2:20" ht="13.5">
      <c r="B44" s="312"/>
      <c r="E44" s="312"/>
      <c r="I44" s="312"/>
      <c r="J44" s="311"/>
      <c r="L44" s="312"/>
    </row>
    <row r="45" spans="2:20" ht="13.5">
      <c r="B45" s="312"/>
      <c r="E45" s="312"/>
      <c r="I45" s="312"/>
      <c r="J45" s="278"/>
      <c r="L45" s="312"/>
    </row>
    <row r="46" spans="2:20" ht="13.5">
      <c r="B46" s="312"/>
      <c r="E46" s="312"/>
      <c r="I46" s="312"/>
      <c r="J46" s="278"/>
      <c r="L46" s="312"/>
    </row>
    <row r="47" spans="2:20" ht="13.5">
      <c r="B47" s="312"/>
      <c r="E47" s="312"/>
      <c r="I47" s="312"/>
      <c r="J47" s="278"/>
      <c r="L47" s="312"/>
    </row>
    <row r="48" spans="2:20" ht="13.5">
      <c r="B48" s="312"/>
      <c r="E48" s="312"/>
      <c r="I48" s="312"/>
      <c r="J48" s="278"/>
      <c r="L48" s="312"/>
    </row>
    <row r="49" spans="2:12">
      <c r="B49" s="312"/>
      <c r="E49" s="312"/>
      <c r="I49" s="312"/>
      <c r="L49" s="312"/>
    </row>
  </sheetData>
  <mergeCells count="14">
    <mergeCell ref="A1:S1"/>
    <mergeCell ref="B7:H7"/>
    <mergeCell ref="I7:O7"/>
    <mergeCell ref="P7:P9"/>
    <mergeCell ref="Q7:Q9"/>
    <mergeCell ref="R7:R9"/>
    <mergeCell ref="A31:S31"/>
    <mergeCell ref="T7:T9"/>
    <mergeCell ref="B8:D8"/>
    <mergeCell ref="E8:G8"/>
    <mergeCell ref="H8:H9"/>
    <mergeCell ref="I8:K8"/>
    <mergeCell ref="L8:N8"/>
    <mergeCell ref="O8:O9"/>
  </mergeCells>
  <phoneticPr fontId="1"/>
  <pageMargins left="0.62992125984251968" right="0.62992125984251968" top="0.74803149606299213" bottom="0.74803149606299213" header="0.51181102362204722" footer="0.31496062992125984"/>
  <pageSetup paperSize="9" scale="51" firstPageNumber="1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1-1</vt:lpstr>
      <vt:lpstr>1-2</vt:lpstr>
      <vt:lpstr>1-3</vt:lpstr>
      <vt:lpstr>1-4</vt:lpstr>
      <vt:lpstr>1-5</vt:lpstr>
      <vt:lpstr>1-6</vt:lpstr>
      <vt:lpstr>2-1</vt:lpstr>
      <vt:lpstr>2-2</vt:lpstr>
      <vt:lpstr>2-3</vt:lpstr>
      <vt:lpstr>2-4</vt:lpstr>
      <vt:lpstr>2-5</vt:lpstr>
      <vt:lpstr>2-6</vt:lpstr>
      <vt:lpstr>'2-3'!Print_Area</vt:lpstr>
      <vt:lpstr>'2-4'!Print_Area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dcterms:created xsi:type="dcterms:W3CDTF">2023-05-12T08:18:59Z</dcterms:created>
  <dcterms:modified xsi:type="dcterms:W3CDTF">2023-07-13T06:44:47Z</dcterms:modified>
</cp:coreProperties>
</file>