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.26\共有課\管財統計課\吉田\【02】統計書\HP\"/>
    </mc:Choice>
  </mc:AlternateContent>
  <bookViews>
    <workbookView xWindow="0" yWindow="0" windowWidth="28800" windowHeight="12315" firstSheet="22" activeTab="34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.9" sheetId="8" r:id="rId8"/>
    <sheet name="12-10" sheetId="9" r:id="rId9"/>
    <sheet name="12-11" sheetId="10" r:id="rId10"/>
    <sheet name="12-12" sheetId="11" r:id="rId11"/>
    <sheet name="12-13" sheetId="12" r:id="rId12"/>
    <sheet name="13-1" sheetId="13" r:id="rId13"/>
    <sheet name="13-2" sheetId="14" r:id="rId14"/>
    <sheet name="13-3" sheetId="15" r:id="rId15"/>
    <sheet name="13-4" sheetId="16" r:id="rId16"/>
    <sheet name="13-5" sheetId="17" r:id="rId17"/>
    <sheet name="13-6" sheetId="18" r:id="rId18"/>
    <sheet name="13-7" sheetId="19" r:id="rId19"/>
    <sheet name="13-8" sheetId="20" r:id="rId20"/>
    <sheet name="13-9" sheetId="21" r:id="rId21"/>
    <sheet name="14-1-1" sheetId="36" r:id="rId22"/>
    <sheet name="14-1-2" sheetId="22" r:id="rId23"/>
    <sheet name="14-2" sheetId="23" r:id="rId24"/>
    <sheet name="14-3" sheetId="24" r:id="rId25"/>
    <sheet name="14-4" sheetId="25" r:id="rId26"/>
    <sheet name="14-5" sheetId="26" r:id="rId27"/>
    <sheet name="14-6" sheetId="27" r:id="rId28"/>
    <sheet name="14-7.8" sheetId="28" r:id="rId29"/>
    <sheet name="14-9.10" sheetId="29" r:id="rId30"/>
    <sheet name="14-11.12.13" sheetId="30" r:id="rId31"/>
    <sheet name="14-14.15" sheetId="31" r:id="rId32"/>
    <sheet name="14-16" sheetId="32" r:id="rId33"/>
    <sheet name="14-17 " sheetId="33" r:id="rId34"/>
    <sheet name="14-18" sheetId="34" r:id="rId35"/>
    <sheet name="14-19" sheetId="35" r:id="rId36"/>
  </sheets>
  <definedNames>
    <definedName name="_xlnm.Print_Area" localSheetId="9">'12-11'!$A$1:$R$16</definedName>
    <definedName name="_xlnm.Print_Area" localSheetId="13">'13-2'!$A$1:$L$18</definedName>
    <definedName name="_xlnm.Print_Area" localSheetId="21">'14-1-1'!$A$1:$U$48</definedName>
    <definedName name="_xlnm.Print_Area" localSheetId="31">'14-14.15'!$A$1:$J$49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36" l="1"/>
  <c r="T46" i="36"/>
  <c r="R45" i="36"/>
  <c r="T45" i="36" s="1"/>
  <c r="T44" i="36"/>
  <c r="T43" i="36"/>
  <c r="S43" i="36"/>
  <c r="R42" i="36"/>
  <c r="S44" i="36" s="1"/>
  <c r="T39" i="36"/>
  <c r="T38" i="36"/>
  <c r="T37" i="36"/>
  <c r="T36" i="36"/>
  <c r="T33" i="36"/>
  <c r="T32" i="36"/>
  <c r="T31" i="36"/>
  <c r="T30" i="36"/>
  <c r="T29" i="36"/>
  <c r="T28" i="36"/>
  <c r="T27" i="36"/>
  <c r="T26" i="36"/>
  <c r="T25" i="36"/>
  <c r="T24" i="36"/>
  <c r="T23" i="36"/>
  <c r="T22" i="36"/>
  <c r="T21" i="36"/>
  <c r="T19" i="36"/>
  <c r="T17" i="36"/>
  <c r="T16" i="36"/>
  <c r="T15" i="36"/>
  <c r="T14" i="36"/>
  <c r="T13" i="36"/>
  <c r="T12" i="36"/>
  <c r="T11" i="36"/>
  <c r="T10" i="36"/>
  <c r="T9" i="36"/>
  <c r="R8" i="36"/>
  <c r="T8" i="36" s="1"/>
  <c r="R7" i="36"/>
  <c r="S20" i="36" s="1"/>
  <c r="S42" i="36" l="1"/>
  <c r="S8" i="36"/>
  <c r="S12" i="36"/>
  <c r="S16" i="36"/>
  <c r="S21" i="36"/>
  <c r="S23" i="36"/>
  <c r="S25" i="36"/>
  <c r="S27" i="36"/>
  <c r="S29" i="36"/>
  <c r="S31" i="36"/>
  <c r="S33" i="36"/>
  <c r="T42" i="36"/>
  <c r="S46" i="36"/>
  <c r="S45" i="36" s="1"/>
  <c r="S10" i="36"/>
  <c r="S14" i="36"/>
  <c r="S19" i="36"/>
  <c r="S22" i="36"/>
  <c r="S24" i="36"/>
  <c r="S26" i="36"/>
  <c r="S28" i="36"/>
  <c r="S30" i="36"/>
  <c r="S32" i="36"/>
  <c r="S47" i="36"/>
  <c r="T7" i="36"/>
  <c r="S9" i="36"/>
  <c r="S11" i="36"/>
  <c r="S13" i="36"/>
  <c r="S15" i="36"/>
  <c r="S17" i="36"/>
  <c r="S7" i="36" l="1"/>
  <c r="G5" i="33" l="1"/>
  <c r="G4" i="32"/>
  <c r="B12" i="31"/>
  <c r="D46" i="30"/>
  <c r="C46" i="30" s="1"/>
  <c r="C44" i="30" s="1"/>
  <c r="D45" i="30"/>
  <c r="C45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Q26" i="30"/>
  <c r="Q25" i="30"/>
  <c r="Q7" i="30"/>
  <c r="R44" i="29"/>
  <c r="R43" i="29"/>
  <c r="R41" i="29"/>
  <c r="R40" i="29"/>
  <c r="R39" i="29"/>
  <c r="R38" i="29"/>
  <c r="R37" i="29"/>
  <c r="R35" i="29"/>
  <c r="R34" i="29"/>
  <c r="R33" i="29"/>
  <c r="R32" i="29"/>
  <c r="R31" i="29"/>
  <c r="R29" i="29"/>
  <c r="R28" i="29"/>
  <c r="R27" i="29"/>
  <c r="R26" i="29"/>
  <c r="R25" i="29"/>
  <c r="R23" i="29"/>
  <c r="R22" i="29"/>
  <c r="R21" i="29"/>
  <c r="R20" i="29"/>
  <c r="R19" i="29"/>
  <c r="R17" i="29"/>
  <c r="R16" i="29"/>
  <c r="R15" i="29"/>
  <c r="R14" i="29"/>
  <c r="R13" i="29"/>
  <c r="R11" i="29"/>
  <c r="R10" i="29"/>
  <c r="R9" i="29"/>
  <c r="R8" i="29"/>
  <c r="R7" i="29"/>
  <c r="T5" i="29"/>
  <c r="S5" i="29"/>
  <c r="R5" i="29" s="1"/>
  <c r="H33" i="28"/>
  <c r="G33" i="28"/>
  <c r="F33" i="28"/>
  <c r="E33" i="28"/>
  <c r="D33" i="28"/>
  <c r="C32" i="28"/>
  <c r="C31" i="28"/>
  <c r="C30" i="28"/>
  <c r="C29" i="28"/>
  <c r="C28" i="28"/>
  <c r="C27" i="28"/>
  <c r="C26" i="28"/>
  <c r="C25" i="28"/>
  <c r="C33" i="28" s="1"/>
  <c r="C24" i="28"/>
  <c r="C23" i="28"/>
  <c r="I22" i="26"/>
  <c r="I12" i="26"/>
  <c r="I9" i="26"/>
  <c r="I7" i="26" s="1"/>
  <c r="I5" i="26" s="1"/>
  <c r="I6" i="26" s="1"/>
  <c r="D11" i="25"/>
  <c r="B11" i="25"/>
  <c r="R16" i="24"/>
  <c r="R15" i="24"/>
  <c r="R14" i="24"/>
  <c r="Q14" i="24"/>
  <c r="R13" i="24"/>
  <c r="R12" i="24"/>
  <c r="Q12" i="24"/>
  <c r="R11" i="24"/>
  <c r="R10" i="24"/>
  <c r="Q10" i="24"/>
  <c r="R9" i="24"/>
  <c r="R8" i="24"/>
  <c r="R7" i="24"/>
  <c r="R6" i="24"/>
  <c r="Q6" i="24"/>
  <c r="P6" i="24"/>
  <c r="Q15" i="24" s="1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2" i="23"/>
  <c r="R11" i="23"/>
  <c r="R10" i="23"/>
  <c r="R9" i="23"/>
  <c r="R8" i="23"/>
  <c r="R7" i="23"/>
  <c r="R6" i="23"/>
  <c r="P6" i="23"/>
  <c r="Q27" i="23" s="1"/>
  <c r="T32" i="22"/>
  <c r="T31" i="22"/>
  <c r="R30" i="22"/>
  <c r="T30" i="22" s="1"/>
  <c r="T29" i="22"/>
  <c r="T28" i="22"/>
  <c r="R27" i="22"/>
  <c r="T27" i="22" s="1"/>
  <c r="T24" i="22"/>
  <c r="T23" i="22"/>
  <c r="T22" i="22"/>
  <c r="T21" i="22"/>
  <c r="T17" i="22"/>
  <c r="S17" i="22"/>
  <c r="T16" i="22"/>
  <c r="T15" i="22"/>
  <c r="S15" i="22"/>
  <c r="T14" i="22"/>
  <c r="T13" i="22"/>
  <c r="S13" i="22"/>
  <c r="T12" i="22"/>
  <c r="T11" i="22"/>
  <c r="S11" i="22"/>
  <c r="T10" i="22"/>
  <c r="T9" i="22"/>
  <c r="S9" i="22"/>
  <c r="T8" i="22"/>
  <c r="R7" i="22"/>
  <c r="S16" i="22" s="1"/>
  <c r="Q8" i="24" l="1"/>
  <c r="Q16" i="24"/>
  <c r="T7" i="22"/>
  <c r="Q7" i="23"/>
  <c r="Q9" i="23"/>
  <c r="Q11" i="23"/>
  <c r="Q14" i="23"/>
  <c r="Q16" i="23"/>
  <c r="Q18" i="23"/>
  <c r="Q20" i="23"/>
  <c r="Q22" i="23"/>
  <c r="Q24" i="23"/>
  <c r="Q26" i="23"/>
  <c r="Q28" i="23"/>
  <c r="D44" i="30"/>
  <c r="S8" i="22"/>
  <c r="S10" i="22"/>
  <c r="S12" i="22"/>
  <c r="S14" i="22"/>
  <c r="Q7" i="24"/>
  <c r="Q9" i="24"/>
  <c r="Q11" i="24"/>
  <c r="Q13" i="24"/>
  <c r="Q6" i="23"/>
  <c r="Q8" i="23"/>
  <c r="Q10" i="23"/>
  <c r="Q12" i="23"/>
  <c r="Q15" i="23"/>
  <c r="Q17" i="23"/>
  <c r="Q19" i="23"/>
  <c r="Q21" i="23"/>
  <c r="Q23" i="23"/>
  <c r="Q25" i="23"/>
  <c r="S7" i="22" l="1"/>
  <c r="B24" i="21" l="1"/>
  <c r="B23" i="21"/>
  <c r="B22" i="21"/>
  <c r="B21" i="21"/>
  <c r="B20" i="21"/>
  <c r="B19" i="21"/>
  <c r="B18" i="21"/>
  <c r="B17" i="21"/>
  <c r="B16" i="21"/>
  <c r="B15" i="21"/>
  <c r="B14" i="21"/>
  <c r="B13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S11" i="21" s="1"/>
  <c r="S10" i="21"/>
  <c r="B24" i="20"/>
  <c r="B23" i="20"/>
  <c r="B22" i="20"/>
  <c r="B21" i="20"/>
  <c r="B20" i="20"/>
  <c r="B19" i="20"/>
  <c r="B18" i="20"/>
  <c r="B17" i="20"/>
  <c r="B16" i="20"/>
  <c r="B15" i="20"/>
  <c r="B14" i="20"/>
  <c r="B13" i="20"/>
  <c r="J11" i="20"/>
  <c r="I11" i="20"/>
  <c r="H11" i="20"/>
  <c r="G11" i="20"/>
  <c r="F11" i="20"/>
  <c r="E11" i="20"/>
  <c r="D11" i="20"/>
  <c r="C11" i="20"/>
  <c r="B27" i="19"/>
  <c r="F23" i="19"/>
  <c r="B23" i="19"/>
  <c r="F22" i="19"/>
  <c r="B22" i="19"/>
  <c r="F21" i="19"/>
  <c r="B21" i="19"/>
  <c r="F20" i="19"/>
  <c r="B20" i="19"/>
  <c r="F19" i="19"/>
  <c r="B19" i="19"/>
  <c r="F18" i="19"/>
  <c r="B18" i="19"/>
  <c r="F17" i="19"/>
  <c r="B17" i="19"/>
  <c r="F16" i="19"/>
  <c r="B16" i="19"/>
  <c r="F15" i="19"/>
  <c r="B15" i="19"/>
  <c r="F14" i="19"/>
  <c r="B14" i="19"/>
  <c r="F13" i="19"/>
  <c r="B13" i="19"/>
  <c r="F12" i="19"/>
  <c r="B12" i="19"/>
  <c r="S10" i="19"/>
  <c r="R10" i="19"/>
  <c r="Q10" i="19"/>
  <c r="P10" i="19"/>
  <c r="W10" i="19" s="1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B28" i="19" s="1"/>
  <c r="W9" i="19"/>
  <c r="V9" i="19"/>
  <c r="W8" i="19"/>
  <c r="W7" i="19"/>
  <c r="W6" i="19"/>
  <c r="L12" i="17"/>
  <c r="K12" i="17"/>
  <c r="L7" i="17"/>
  <c r="K7" i="17"/>
  <c r="B10" i="16"/>
  <c r="C29" i="15"/>
  <c r="C22" i="15"/>
  <c r="C21" i="15"/>
  <c r="C20" i="15"/>
  <c r="K5" i="14"/>
  <c r="J4" i="13"/>
  <c r="B11" i="20" l="1"/>
  <c r="V10" i="19"/>
  <c r="C10" i="12" l="1"/>
  <c r="B10" i="12"/>
  <c r="C11" i="11"/>
  <c r="B11" i="11"/>
  <c r="N11" i="10"/>
  <c r="J11" i="10"/>
  <c r="F11" i="10"/>
  <c r="N33" i="9"/>
  <c r="J33" i="9"/>
  <c r="F33" i="9"/>
  <c r="B33" i="9"/>
  <c r="N22" i="9"/>
  <c r="J22" i="9"/>
  <c r="F22" i="9"/>
  <c r="B22" i="9"/>
  <c r="N11" i="9"/>
  <c r="J11" i="9"/>
  <c r="F11" i="9"/>
  <c r="B11" i="9"/>
  <c r="C11" i="8"/>
  <c r="L8" i="8"/>
  <c r="C11" i="7"/>
  <c r="B11" i="7"/>
  <c r="AC13" i="6"/>
  <c r="Z13" i="6"/>
  <c r="W13" i="6"/>
  <c r="S13" i="6"/>
  <c r="R13" i="6"/>
  <c r="Q13" i="6" s="1"/>
  <c r="N13" i="6"/>
  <c r="K13" i="6"/>
  <c r="H13" i="6"/>
  <c r="D13" i="6"/>
  <c r="B13" i="6" s="1"/>
  <c r="C13" i="6"/>
  <c r="Z25" i="5"/>
  <c r="W25" i="5"/>
  <c r="T25" i="5"/>
  <c r="Q25" i="5"/>
  <c r="N25" i="5"/>
  <c r="K25" i="5"/>
  <c r="H25" i="5"/>
  <c r="E25" i="5"/>
  <c r="D25" i="5"/>
  <c r="C25" i="5"/>
  <c r="B25" i="5" s="1"/>
  <c r="A22" i="5"/>
  <c r="A21" i="5"/>
  <c r="AC13" i="5"/>
  <c r="Z13" i="5"/>
  <c r="W13" i="5"/>
  <c r="T13" i="5"/>
  <c r="Q13" i="5"/>
  <c r="N13" i="5"/>
  <c r="K13" i="5"/>
  <c r="H13" i="5"/>
  <c r="E13" i="5"/>
  <c r="D13" i="5"/>
  <c r="C13" i="5"/>
  <c r="B13" i="5" s="1"/>
  <c r="W14" i="4"/>
  <c r="T14" i="4"/>
  <c r="Q14" i="4"/>
  <c r="N14" i="4"/>
  <c r="K14" i="4"/>
  <c r="F14" i="4"/>
  <c r="E14" i="4"/>
  <c r="W13" i="4"/>
  <c r="T13" i="4"/>
  <c r="Q13" i="4"/>
  <c r="N13" i="4"/>
  <c r="N11" i="4" s="1"/>
  <c r="K13" i="4"/>
  <c r="F13" i="4"/>
  <c r="E13" i="4"/>
  <c r="Y11" i="4"/>
  <c r="X11" i="4"/>
  <c r="W11" i="4"/>
  <c r="V11" i="4"/>
  <c r="U11" i="4"/>
  <c r="T11" i="4"/>
  <c r="S11" i="4"/>
  <c r="R11" i="4"/>
  <c r="Q11" i="4"/>
  <c r="P11" i="4"/>
  <c r="O11" i="4"/>
  <c r="M11" i="4"/>
  <c r="L11" i="4"/>
  <c r="K11" i="4"/>
  <c r="J11" i="4"/>
  <c r="I11" i="4"/>
  <c r="H11" i="4"/>
  <c r="G11" i="4"/>
  <c r="F11" i="4"/>
  <c r="E11" i="4"/>
  <c r="D11" i="4"/>
  <c r="C11" i="4"/>
  <c r="Z19" i="3"/>
  <c r="W19" i="3"/>
  <c r="T19" i="3"/>
  <c r="S19" i="3"/>
  <c r="R19" i="3"/>
  <c r="Q19" i="3"/>
  <c r="M19" i="3"/>
  <c r="H19" i="3"/>
  <c r="G19" i="3"/>
  <c r="D19" i="3"/>
  <c r="Z18" i="3"/>
  <c r="W18" i="3"/>
  <c r="T18" i="3"/>
  <c r="S18" i="3"/>
  <c r="R18" i="3"/>
  <c r="Q18" i="3" s="1"/>
  <c r="M18" i="3"/>
  <c r="H18" i="3"/>
  <c r="G18" i="3"/>
  <c r="D18" i="3"/>
  <c r="Z17" i="3"/>
  <c r="W17" i="3"/>
  <c r="T17" i="3"/>
  <c r="S17" i="3"/>
  <c r="R17" i="3"/>
  <c r="Q17" i="3" s="1"/>
  <c r="M17" i="3"/>
  <c r="H17" i="3"/>
  <c r="G17" i="3"/>
  <c r="D17" i="3"/>
  <c r="Z16" i="3"/>
  <c r="W16" i="3"/>
  <c r="T16" i="3"/>
  <c r="S16" i="3"/>
  <c r="R16" i="3"/>
  <c r="Q16" i="3" s="1"/>
  <c r="M16" i="3"/>
  <c r="H16" i="3"/>
  <c r="G16" i="3"/>
  <c r="D16" i="3"/>
  <c r="Z15" i="3"/>
  <c r="Z12" i="3" s="1"/>
  <c r="W15" i="3"/>
  <c r="T15" i="3"/>
  <c r="S15" i="3"/>
  <c r="R15" i="3"/>
  <c r="Q15" i="3" s="1"/>
  <c r="M15" i="3"/>
  <c r="H15" i="3"/>
  <c r="G15" i="3"/>
  <c r="G12" i="3" s="1"/>
  <c r="D15" i="3"/>
  <c r="Z14" i="3"/>
  <c r="W14" i="3"/>
  <c r="T14" i="3"/>
  <c r="T12" i="3" s="1"/>
  <c r="S14" i="3"/>
  <c r="R14" i="3"/>
  <c r="M14" i="3"/>
  <c r="M12" i="3" s="1"/>
  <c r="H14" i="3"/>
  <c r="H12" i="3" s="1"/>
  <c r="G14" i="3"/>
  <c r="D14" i="3"/>
  <c r="AB12" i="3"/>
  <c r="AA12" i="3"/>
  <c r="Y12" i="3"/>
  <c r="X12" i="3"/>
  <c r="W12" i="3"/>
  <c r="V12" i="3"/>
  <c r="U12" i="3"/>
  <c r="S12" i="3"/>
  <c r="P12" i="3"/>
  <c r="O12" i="3"/>
  <c r="N12" i="3"/>
  <c r="L12" i="3"/>
  <c r="K12" i="3"/>
  <c r="J12" i="3"/>
  <c r="I12" i="3"/>
  <c r="F12" i="3"/>
  <c r="E12" i="3"/>
  <c r="AH26" i="2"/>
  <c r="AE26" i="2"/>
  <c r="AB26" i="2"/>
  <c r="Y26" i="2"/>
  <c r="V26" i="2"/>
  <c r="S26" i="2"/>
  <c r="R26" i="2"/>
  <c r="Q26" i="2"/>
  <c r="P26" i="2"/>
  <c r="L26" i="2"/>
  <c r="G26" i="2"/>
  <c r="F26" i="2"/>
  <c r="AH25" i="2"/>
  <c r="AE25" i="2"/>
  <c r="AB25" i="2"/>
  <c r="Y25" i="2"/>
  <c r="V25" i="2"/>
  <c r="P25" i="2" s="1"/>
  <c r="P11" i="2" s="1"/>
  <c r="S25" i="2"/>
  <c r="R25" i="2"/>
  <c r="Q25" i="2"/>
  <c r="L25" i="2"/>
  <c r="G25" i="2"/>
  <c r="F25" i="2"/>
  <c r="AH24" i="2"/>
  <c r="AE24" i="2"/>
  <c r="AB24" i="2"/>
  <c r="Y24" i="2"/>
  <c r="V24" i="2"/>
  <c r="S24" i="2"/>
  <c r="R24" i="2"/>
  <c r="Q24" i="2"/>
  <c r="P24" i="2"/>
  <c r="L24" i="2"/>
  <c r="G24" i="2"/>
  <c r="F24" i="2"/>
  <c r="AH23" i="2"/>
  <c r="AE23" i="2"/>
  <c r="AB23" i="2"/>
  <c r="Y23" i="2"/>
  <c r="V23" i="2"/>
  <c r="S23" i="2"/>
  <c r="R23" i="2"/>
  <c r="Q23" i="2"/>
  <c r="P23" i="2"/>
  <c r="L23" i="2"/>
  <c r="G23" i="2"/>
  <c r="F23" i="2"/>
  <c r="AH22" i="2"/>
  <c r="AE22" i="2"/>
  <c r="AB22" i="2"/>
  <c r="Y22" i="2"/>
  <c r="V22" i="2"/>
  <c r="S22" i="2"/>
  <c r="R22" i="2"/>
  <c r="Q22" i="2"/>
  <c r="P22" i="2"/>
  <c r="L22" i="2"/>
  <c r="G22" i="2"/>
  <c r="F22" i="2"/>
  <c r="AH21" i="2"/>
  <c r="AE21" i="2"/>
  <c r="AB21" i="2"/>
  <c r="Y21" i="2"/>
  <c r="V21" i="2"/>
  <c r="S21" i="2"/>
  <c r="R21" i="2"/>
  <c r="Q21" i="2"/>
  <c r="P21" i="2"/>
  <c r="L21" i="2"/>
  <c r="G21" i="2"/>
  <c r="F21" i="2"/>
  <c r="AH20" i="2"/>
  <c r="AE20" i="2"/>
  <c r="AB20" i="2"/>
  <c r="Y20" i="2"/>
  <c r="V20" i="2"/>
  <c r="S20" i="2"/>
  <c r="R20" i="2"/>
  <c r="Q20" i="2"/>
  <c r="P20" i="2"/>
  <c r="L20" i="2"/>
  <c r="G20" i="2"/>
  <c r="F20" i="2"/>
  <c r="AH19" i="2"/>
  <c r="AE19" i="2"/>
  <c r="AB19" i="2"/>
  <c r="Y19" i="2"/>
  <c r="V19" i="2"/>
  <c r="S19" i="2"/>
  <c r="R19" i="2"/>
  <c r="Q19" i="2"/>
  <c r="P19" i="2"/>
  <c r="L19" i="2"/>
  <c r="G19" i="2"/>
  <c r="F19" i="2"/>
  <c r="AH18" i="2"/>
  <c r="AE18" i="2"/>
  <c r="AB18" i="2"/>
  <c r="Y18" i="2"/>
  <c r="V18" i="2"/>
  <c r="S18" i="2"/>
  <c r="R18" i="2"/>
  <c r="Q18" i="2"/>
  <c r="P18" i="2"/>
  <c r="L18" i="2"/>
  <c r="G18" i="2"/>
  <c r="F18" i="2"/>
  <c r="AH17" i="2"/>
  <c r="AE17" i="2"/>
  <c r="AB17" i="2"/>
  <c r="Y17" i="2"/>
  <c r="V17" i="2"/>
  <c r="S17" i="2"/>
  <c r="R17" i="2"/>
  <c r="Q17" i="2"/>
  <c r="P17" i="2"/>
  <c r="L17" i="2"/>
  <c r="G17" i="2"/>
  <c r="F17" i="2"/>
  <c r="AH16" i="2"/>
  <c r="AE16" i="2"/>
  <c r="AB16" i="2"/>
  <c r="Y16" i="2"/>
  <c r="V16" i="2"/>
  <c r="S16" i="2"/>
  <c r="R16" i="2"/>
  <c r="Q16" i="2"/>
  <c r="P16" i="2"/>
  <c r="L16" i="2"/>
  <c r="G16" i="2"/>
  <c r="F16" i="2"/>
  <c r="AH15" i="2"/>
  <c r="AE15" i="2"/>
  <c r="AB15" i="2"/>
  <c r="Y15" i="2"/>
  <c r="V15" i="2"/>
  <c r="S15" i="2"/>
  <c r="R15" i="2"/>
  <c r="Q15" i="2"/>
  <c r="P15" i="2"/>
  <c r="L15" i="2"/>
  <c r="G15" i="2"/>
  <c r="F15" i="2"/>
  <c r="AH14" i="2"/>
  <c r="AE14" i="2"/>
  <c r="AB14" i="2"/>
  <c r="Y14" i="2"/>
  <c r="V14" i="2"/>
  <c r="S14" i="2"/>
  <c r="R14" i="2"/>
  <c r="Q14" i="2"/>
  <c r="P14" i="2"/>
  <c r="L14" i="2"/>
  <c r="G14" i="2"/>
  <c r="F14" i="2"/>
  <c r="AH13" i="2"/>
  <c r="AH11" i="2" s="1"/>
  <c r="AE13" i="2"/>
  <c r="AB13" i="2"/>
  <c r="Y13" i="2"/>
  <c r="V13" i="2"/>
  <c r="V11" i="2" s="1"/>
  <c r="S13" i="2"/>
  <c r="R13" i="2"/>
  <c r="Q13" i="2"/>
  <c r="P13" i="2"/>
  <c r="L13" i="2"/>
  <c r="G13" i="2"/>
  <c r="G11" i="2" s="1"/>
  <c r="F13" i="2"/>
  <c r="AJ11" i="2"/>
  <c r="AI11" i="2"/>
  <c r="AG11" i="2"/>
  <c r="AF11" i="2"/>
  <c r="AE11" i="2"/>
  <c r="AD11" i="2"/>
  <c r="AC11" i="2"/>
  <c r="AB11" i="2"/>
  <c r="AA11" i="2"/>
  <c r="Z11" i="2"/>
  <c r="Y11" i="2"/>
  <c r="X11" i="2"/>
  <c r="W11" i="2"/>
  <c r="U11" i="2"/>
  <c r="T11" i="2"/>
  <c r="S11" i="2"/>
  <c r="R11" i="2"/>
  <c r="Q11" i="2"/>
  <c r="O11" i="2"/>
  <c r="N11" i="2"/>
  <c r="M11" i="2"/>
  <c r="L11" i="2"/>
  <c r="K11" i="2"/>
  <c r="J11" i="2"/>
  <c r="I11" i="2"/>
  <c r="H11" i="2"/>
  <c r="F11" i="2"/>
  <c r="E11" i="2"/>
  <c r="D11" i="2"/>
  <c r="T26" i="1"/>
  <c r="S26" i="1"/>
  <c r="R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5" i="1"/>
  <c r="S25" i="1"/>
  <c r="R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24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Q14" i="3" l="1"/>
  <c r="Q12" i="3" s="1"/>
  <c r="R12" i="3"/>
  <c r="D12" i="3"/>
</calcChain>
</file>

<file path=xl/comments1.xml><?xml version="1.0" encoding="utf-8"?>
<comments xmlns="http://schemas.openxmlformats.org/spreadsheetml/2006/main">
  <authors>
    <author>作成者</author>
  </authors>
  <commentList>
    <comment ref="N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特別非常勤の人数も確認をお願いいたします。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投票所名変更</t>
        </r>
      </text>
    </comment>
    <comment ref="Q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投票所名変更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助役兼任</t>
        </r>
      </text>
    </comment>
  </commentList>
</comments>
</file>

<file path=xl/sharedStrings.xml><?xml version="1.0" encoding="utf-8"?>
<sst xmlns="http://schemas.openxmlformats.org/spreadsheetml/2006/main" count="2716" uniqueCount="1168">
  <si>
    <t xml:space="preserve">    12-1.幼　稚  　園　の　概　況</t>
    <rPh sb="9" eb="10">
      <t>ヨウ</t>
    </rPh>
    <rPh sb="11" eb="12">
      <t>チ</t>
    </rPh>
    <rPh sb="15" eb="16">
      <t>エン</t>
    </rPh>
    <rPh sb="19" eb="20">
      <t>オオムネ</t>
    </rPh>
    <rPh sb="21" eb="22">
      <t>イワン</t>
    </rPh>
    <phoneticPr fontId="5"/>
  </si>
  <si>
    <t>本表は各年5月1日現在の数値であり、</t>
    <phoneticPr fontId="6"/>
  </si>
  <si>
    <t xml:space="preserve">（　）内は兼務者で外数である。 </t>
    <phoneticPr fontId="6"/>
  </si>
  <si>
    <t>年次・区分</t>
    <rPh sb="0" eb="2">
      <t>ネンジ</t>
    </rPh>
    <rPh sb="3" eb="5">
      <t>クブン</t>
    </rPh>
    <phoneticPr fontId="5"/>
  </si>
  <si>
    <t>園　　数</t>
    <rPh sb="0" eb="1">
      <t>エン</t>
    </rPh>
    <rPh sb="3" eb="4">
      <t>カズ</t>
    </rPh>
    <phoneticPr fontId="5"/>
  </si>
  <si>
    <t>学 級 数</t>
    <rPh sb="0" eb="1">
      <t>ガク</t>
    </rPh>
    <rPh sb="2" eb="3">
      <t>キュウ</t>
    </rPh>
    <rPh sb="4" eb="5">
      <t>カズ</t>
    </rPh>
    <phoneticPr fontId="5"/>
  </si>
  <si>
    <t>園　　　　　　　　　　　　児　　　　　　　　　　数</t>
    <rPh sb="0" eb="1">
      <t>エン</t>
    </rPh>
    <rPh sb="13" eb="14">
      <t>コ</t>
    </rPh>
    <rPh sb="24" eb="25">
      <t>カズ</t>
    </rPh>
    <phoneticPr fontId="5"/>
  </si>
  <si>
    <t>修了者数</t>
    <rPh sb="0" eb="1">
      <t>オサム</t>
    </rPh>
    <rPh sb="1" eb="2">
      <t>リョウ</t>
    </rPh>
    <rPh sb="2" eb="3">
      <t>モノ</t>
    </rPh>
    <rPh sb="3" eb="4">
      <t>スウ</t>
    </rPh>
    <phoneticPr fontId="5"/>
  </si>
  <si>
    <t>教員数</t>
    <rPh sb="0" eb="2">
      <t>キョウイン</t>
    </rPh>
    <rPh sb="2" eb="3">
      <t>カズ</t>
    </rPh>
    <phoneticPr fontId="5"/>
  </si>
  <si>
    <t>職員数</t>
    <rPh sb="0" eb="1">
      <t>ショク</t>
    </rPh>
    <rPh sb="1" eb="2">
      <t>イン</t>
    </rPh>
    <rPh sb="2" eb="3">
      <t>スウ</t>
    </rPh>
    <phoneticPr fontId="5"/>
  </si>
  <si>
    <t>年度
・
区分</t>
    <rPh sb="0" eb="2">
      <t>ネンド</t>
    </rPh>
    <rPh sb="5" eb="7">
      <t>クブン</t>
    </rPh>
    <phoneticPr fontId="6"/>
  </si>
  <si>
    <t>総　　数</t>
    <rPh sb="0" eb="1">
      <t>フサ</t>
    </rPh>
    <rPh sb="3" eb="4">
      <t>カズ</t>
    </rPh>
    <phoneticPr fontId="5"/>
  </si>
  <si>
    <t>3　　歳　　児</t>
    <rPh sb="3" eb="4">
      <t>トシ</t>
    </rPh>
    <rPh sb="6" eb="7">
      <t>ジ</t>
    </rPh>
    <phoneticPr fontId="5"/>
  </si>
  <si>
    <t>4　　　歳　　児</t>
    <rPh sb="4" eb="5">
      <t>トシ</t>
    </rPh>
    <rPh sb="7" eb="8">
      <t>コ</t>
    </rPh>
    <phoneticPr fontId="5"/>
  </si>
  <si>
    <t>5　　歳　　児</t>
    <rPh sb="3" eb="4">
      <t>トシ</t>
    </rPh>
    <rPh sb="6" eb="7">
      <t>コ</t>
    </rPh>
    <phoneticPr fontId="5"/>
  </si>
  <si>
    <t>総数</t>
    <rPh sb="0" eb="1">
      <t>フサ</t>
    </rPh>
    <rPh sb="1" eb="2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</si>
  <si>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</si>
  <si>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</si>
  <si>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</t>
    <rPh sb="0" eb="1">
      <t>ヒト</t>
    </rPh>
    <phoneticPr fontId="5"/>
  </si>
  <si>
    <t>総　数</t>
    <phoneticPr fontId="5"/>
  </si>
  <si>
    <t>30 総数</t>
  </si>
  <si>
    <t>公　立</t>
    <phoneticPr fontId="5"/>
  </si>
  <si>
    <t>公　立</t>
  </si>
  <si>
    <t>私　立</t>
    <phoneticPr fontId="5"/>
  </si>
  <si>
    <t>私　立</t>
  </si>
  <si>
    <t>令和元年</t>
    <rPh sb="0" eb="2">
      <t>レイワ</t>
    </rPh>
    <rPh sb="2" eb="4">
      <t>ガンネン</t>
    </rPh>
    <phoneticPr fontId="6"/>
  </si>
  <si>
    <t>元 総数</t>
    <rPh sb="0" eb="1">
      <t>ガン</t>
    </rPh>
    <phoneticPr fontId="6"/>
  </si>
  <si>
    <t>令和２年</t>
    <rPh sb="0" eb="2">
      <t>レイワ</t>
    </rPh>
    <rPh sb="3" eb="4">
      <t>ネン</t>
    </rPh>
    <phoneticPr fontId="6"/>
  </si>
  <si>
    <t>２ 総数</t>
  </si>
  <si>
    <t>公　立</t>
    <rPh sb="0" eb="1">
      <t>オオヤケ</t>
    </rPh>
    <rPh sb="2" eb="3">
      <t>タテ</t>
    </rPh>
    <phoneticPr fontId="5"/>
  </si>
  <si>
    <t>私　立</t>
    <rPh sb="0" eb="1">
      <t>ワタシ</t>
    </rPh>
    <rPh sb="2" eb="3">
      <t>タテ</t>
    </rPh>
    <phoneticPr fontId="5"/>
  </si>
  <si>
    <t>令和３年</t>
    <rPh sb="0" eb="2">
      <t>レイワ</t>
    </rPh>
    <rPh sb="3" eb="4">
      <t>ネン</t>
    </rPh>
    <phoneticPr fontId="6"/>
  </si>
  <si>
    <t>３ 総数</t>
  </si>
  <si>
    <t>令和４年</t>
    <rPh sb="0" eb="2">
      <t>レイワ</t>
    </rPh>
    <rPh sb="3" eb="4">
      <t>ネン</t>
    </rPh>
    <phoneticPr fontId="6"/>
  </si>
  <si>
    <t>総　数</t>
    <rPh sb="0" eb="1">
      <t>フサ</t>
    </rPh>
    <rPh sb="2" eb="3">
      <t>カズ</t>
    </rPh>
    <phoneticPr fontId="5"/>
  </si>
  <si>
    <t>４ 総数</t>
    <phoneticPr fontId="6"/>
  </si>
  <si>
    <t>大和田幼稚園</t>
    <rPh sb="0" eb="3">
      <t>オオワダ</t>
    </rPh>
    <rPh sb="3" eb="6">
      <t>ヨウチエン</t>
    </rPh>
    <phoneticPr fontId="5"/>
  </si>
  <si>
    <t>公立認定こども園</t>
    <rPh sb="0" eb="1">
      <t>オオヤケ</t>
    </rPh>
    <rPh sb="1" eb="2">
      <t>タテ</t>
    </rPh>
    <rPh sb="2" eb="4">
      <t>ニンテイ</t>
    </rPh>
    <rPh sb="7" eb="8">
      <t>エン</t>
    </rPh>
    <phoneticPr fontId="5"/>
  </si>
  <si>
    <t>砂子みなみこども園</t>
    <rPh sb="0" eb="2">
      <t>スナゴ</t>
    </rPh>
    <rPh sb="8" eb="9">
      <t>エン</t>
    </rPh>
    <phoneticPr fontId="6"/>
  </si>
  <si>
    <t>私　立</t>
    <rPh sb="0" eb="1">
      <t>ワタシ</t>
    </rPh>
    <rPh sb="2" eb="3">
      <t>イチリツ</t>
    </rPh>
    <phoneticPr fontId="5"/>
  </si>
  <si>
    <t>大阪愛徳</t>
    <rPh sb="0" eb="2">
      <t>オオサカ</t>
    </rPh>
    <rPh sb="2" eb="3">
      <t>アイ</t>
    </rPh>
    <rPh sb="3" eb="4">
      <t>トク</t>
    </rPh>
    <phoneticPr fontId="5"/>
  </si>
  <si>
    <t>幼稚園</t>
    <rPh sb="0" eb="3">
      <t>ヨウチエン</t>
    </rPh>
    <phoneticPr fontId="5"/>
  </si>
  <si>
    <t>すずらん</t>
    <phoneticPr fontId="5"/>
  </si>
  <si>
    <t>〃</t>
    <phoneticPr fontId="5"/>
  </si>
  <si>
    <t>さくら</t>
    <phoneticPr fontId="5"/>
  </si>
  <si>
    <t>〃</t>
  </si>
  <si>
    <t>大阪ひがし</t>
    <rPh sb="0" eb="2">
      <t>オオサカ</t>
    </rPh>
    <phoneticPr fontId="5"/>
  </si>
  <si>
    <t>門真めぐみ</t>
    <rPh sb="0" eb="2">
      <t>カドマ</t>
    </rPh>
    <phoneticPr fontId="5"/>
  </si>
  <si>
    <t>私立認定こども園（幼保連携型）</t>
    <rPh sb="0" eb="2">
      <t>シリツ</t>
    </rPh>
    <rPh sb="2" eb="4">
      <t>ニンテイ</t>
    </rPh>
    <rPh sb="7" eb="8">
      <t>エン</t>
    </rPh>
    <rPh sb="9" eb="11">
      <t>ヨウホ</t>
    </rPh>
    <rPh sb="11" eb="13">
      <t>レンケイ</t>
    </rPh>
    <rPh sb="13" eb="14">
      <t>ガタ</t>
    </rPh>
    <phoneticPr fontId="5"/>
  </si>
  <si>
    <t>おおわだ保育園</t>
    <rPh sb="4" eb="7">
      <t>ホイクエン</t>
    </rPh>
    <phoneticPr fontId="5"/>
  </si>
  <si>
    <t>まことしょうじこども園</t>
    <rPh sb="10" eb="11">
      <t>エン</t>
    </rPh>
    <phoneticPr fontId="5"/>
  </si>
  <si>
    <t>柳町園</t>
    <rPh sb="0" eb="2">
      <t>ヤナギマチ</t>
    </rPh>
    <rPh sb="2" eb="3">
      <t>エン</t>
    </rPh>
    <phoneticPr fontId="5"/>
  </si>
  <si>
    <t>古川園</t>
    <rPh sb="0" eb="2">
      <t>フルカワ</t>
    </rPh>
    <rPh sb="2" eb="3">
      <t>エン</t>
    </rPh>
    <phoneticPr fontId="5"/>
  </si>
  <si>
    <t>三ツ島保育園</t>
    <rPh sb="0" eb="1">
      <t>ミ</t>
    </rPh>
    <rPh sb="2" eb="3">
      <t>シマ</t>
    </rPh>
    <rPh sb="3" eb="6">
      <t>ホイクエン</t>
    </rPh>
    <phoneticPr fontId="5"/>
  </si>
  <si>
    <t>たちばな幼稚園</t>
    <rPh sb="4" eb="7">
      <t>ヨウチエン</t>
    </rPh>
    <phoneticPr fontId="5"/>
  </si>
  <si>
    <t>ふじ幼稚園</t>
    <rPh sb="2" eb="5">
      <t>ヨウチエン</t>
    </rPh>
    <phoneticPr fontId="5"/>
  </si>
  <si>
    <t>智鳥保育園</t>
    <rPh sb="0" eb="1">
      <t>チ</t>
    </rPh>
    <rPh sb="1" eb="2">
      <t>ドリ</t>
    </rPh>
    <rPh sb="2" eb="4">
      <t>ホイク</t>
    </rPh>
    <rPh sb="4" eb="5">
      <t>エン</t>
    </rPh>
    <phoneticPr fontId="5"/>
  </si>
  <si>
    <t>うちこしこども園</t>
    <rPh sb="7" eb="8">
      <t>エン</t>
    </rPh>
    <phoneticPr fontId="5"/>
  </si>
  <si>
    <t>きたじまこども園</t>
    <rPh sb="7" eb="8">
      <t>エン</t>
    </rPh>
    <phoneticPr fontId="5"/>
  </si>
  <si>
    <t>脇田こども学園</t>
    <rPh sb="0" eb="2">
      <t>ワキタ</t>
    </rPh>
    <rPh sb="5" eb="7">
      <t>ガクエン</t>
    </rPh>
    <phoneticPr fontId="5"/>
  </si>
  <si>
    <t>めぐみ白鳥こども園</t>
    <rPh sb="3" eb="5">
      <t>ハクチョウ</t>
    </rPh>
    <rPh sb="8" eb="9">
      <t>エン</t>
    </rPh>
    <phoneticPr fontId="5"/>
  </si>
  <si>
    <t>すえひろこども園</t>
    <rPh sb="7" eb="8">
      <t>エン</t>
    </rPh>
    <phoneticPr fontId="5"/>
  </si>
  <si>
    <t>　 備考：兼務者とは当該学校専任の教職員以外の者のことを表す。</t>
    <rPh sb="2" eb="4">
      <t>ビコウ</t>
    </rPh>
    <rPh sb="5" eb="7">
      <t>ケンム</t>
    </rPh>
    <rPh sb="7" eb="8">
      <t>シャ</t>
    </rPh>
    <rPh sb="10" eb="12">
      <t>トウガイ</t>
    </rPh>
    <rPh sb="12" eb="14">
      <t>ガッコウ</t>
    </rPh>
    <rPh sb="14" eb="16">
      <t>センニン</t>
    </rPh>
    <rPh sb="17" eb="20">
      <t>キョウショクイン</t>
    </rPh>
    <rPh sb="20" eb="22">
      <t>イガイ</t>
    </rPh>
    <rPh sb="23" eb="24">
      <t>モノ</t>
    </rPh>
    <rPh sb="28" eb="29">
      <t>アラワ</t>
    </rPh>
    <phoneticPr fontId="5"/>
  </si>
  <si>
    <t>　　 認定こども園の園児数は、教育標準時間認定（１号認定）のみの人数である。</t>
    <phoneticPr fontId="6"/>
  </si>
  <si>
    <t xml:space="preserve">   資料：こども部保育幼稚園課</t>
    <rPh sb="3" eb="5">
      <t>シリョウ</t>
    </rPh>
    <rPh sb="9" eb="10">
      <t>ライブ</t>
    </rPh>
    <rPh sb="10" eb="12">
      <t>ホイク</t>
    </rPh>
    <rPh sb="12" eb="15">
      <t>ヨウチエン</t>
    </rPh>
    <rPh sb="15" eb="16">
      <t>カ</t>
    </rPh>
    <phoneticPr fontId="5"/>
  </si>
  <si>
    <t>12-2.小　　　学　　　校 　　　の　　　　概　　　　況</t>
    <rPh sb="5" eb="6">
      <t>ショウ</t>
    </rPh>
    <rPh sb="9" eb="10">
      <t>ガク</t>
    </rPh>
    <rPh sb="13" eb="14">
      <t>コウ</t>
    </rPh>
    <rPh sb="23" eb="24">
      <t>オオムネ</t>
    </rPh>
    <rPh sb="28" eb="29">
      <t>イワン</t>
    </rPh>
    <phoneticPr fontId="5"/>
  </si>
  <si>
    <t xml:space="preserve">  本表は、各年5月1日現在の数値であり、</t>
    <phoneticPr fontId="5"/>
  </si>
  <si>
    <t>（　）内は兼務者で外数である。</t>
    <phoneticPr fontId="6"/>
  </si>
  <si>
    <t>年度・区分</t>
    <rPh sb="0" eb="2">
      <t>ネンド</t>
    </rPh>
    <rPh sb="3" eb="5">
      <t>クブン</t>
    </rPh>
    <phoneticPr fontId="5"/>
  </si>
  <si>
    <t>学校数</t>
    <rPh sb="0" eb="2">
      <t>ガッコウ</t>
    </rPh>
    <rPh sb="2" eb="3">
      <t>スウ</t>
    </rPh>
    <phoneticPr fontId="5"/>
  </si>
  <si>
    <t>学 級 数</t>
    <rPh sb="0" eb="1">
      <t>ガク</t>
    </rPh>
    <rPh sb="2" eb="3">
      <t>キュウ</t>
    </rPh>
    <rPh sb="4" eb="5">
      <t>スウ</t>
    </rPh>
    <phoneticPr fontId="5"/>
  </si>
  <si>
    <t>教　　員　　数</t>
    <rPh sb="0" eb="1">
      <t>キョウ</t>
    </rPh>
    <rPh sb="3" eb="4">
      <t>イン</t>
    </rPh>
    <rPh sb="6" eb="7">
      <t>スウ</t>
    </rPh>
    <phoneticPr fontId="5"/>
  </si>
  <si>
    <t>職　　員　　数</t>
    <rPh sb="0" eb="1">
      <t>ショク</t>
    </rPh>
    <rPh sb="3" eb="4">
      <t>イン</t>
    </rPh>
    <rPh sb="6" eb="7">
      <t>スウ</t>
    </rPh>
    <phoneticPr fontId="5"/>
  </si>
  <si>
    <t>学校医</t>
    <rPh sb="0" eb="2">
      <t>ガッコウ</t>
    </rPh>
    <rPh sb="2" eb="3">
      <t>イ</t>
    </rPh>
    <phoneticPr fontId="5"/>
  </si>
  <si>
    <t>児　　童　　数</t>
    <rPh sb="0" eb="1">
      <t>ジ</t>
    </rPh>
    <rPh sb="3" eb="4">
      <t>ワラベ</t>
    </rPh>
    <rPh sb="6" eb="7">
      <t>スウ</t>
    </rPh>
    <phoneticPr fontId="5"/>
  </si>
  <si>
    <t>年度・区分</t>
    <rPh sb="1" eb="2">
      <t>ド</t>
    </rPh>
    <phoneticPr fontId="6"/>
  </si>
  <si>
    <t>歯科医</t>
    <rPh sb="0" eb="3">
      <t>シカイ</t>
    </rPh>
    <phoneticPr fontId="5"/>
  </si>
  <si>
    <t>1　学　年</t>
    <rPh sb="2" eb="3">
      <t>ガク</t>
    </rPh>
    <rPh sb="4" eb="5">
      <t>トシ</t>
    </rPh>
    <phoneticPr fontId="5"/>
  </si>
  <si>
    <t>2　学　年</t>
    <phoneticPr fontId="5"/>
  </si>
  <si>
    <t>3　学　年</t>
    <phoneticPr fontId="5"/>
  </si>
  <si>
    <t>4　学　年</t>
    <phoneticPr fontId="5"/>
  </si>
  <si>
    <t>5　学　年</t>
    <phoneticPr fontId="5"/>
  </si>
  <si>
    <t>6　学　年</t>
    <phoneticPr fontId="5"/>
  </si>
  <si>
    <t>総数</t>
    <rPh sb="0" eb="2">
      <t>ソウスウ</t>
    </rPh>
    <phoneticPr fontId="5"/>
  </si>
  <si>
    <t>単式</t>
    <rPh sb="0" eb="2">
      <t>タンシキ</t>
    </rPh>
    <phoneticPr fontId="5"/>
  </si>
  <si>
    <t>薬剤師</t>
    <rPh sb="0" eb="3">
      <t>ヤクザイシ</t>
    </rPh>
    <phoneticPr fontId="5"/>
  </si>
  <si>
    <t>元</t>
    <rPh sb="0" eb="1">
      <t>ガン</t>
    </rPh>
    <phoneticPr fontId="6"/>
  </si>
  <si>
    <t>門真</t>
    <rPh sb="0" eb="2">
      <t>カドマ</t>
    </rPh>
    <phoneticPr fontId="5"/>
  </si>
  <si>
    <t>小学校</t>
    <rPh sb="0" eb="3">
      <t>ショウガッコウ</t>
    </rPh>
    <phoneticPr fontId="5"/>
  </si>
  <si>
    <t>門</t>
  </si>
  <si>
    <t>大和田</t>
    <rPh sb="0" eb="3">
      <t>オオワダ</t>
    </rPh>
    <phoneticPr fontId="5"/>
  </si>
  <si>
    <t>大</t>
  </si>
  <si>
    <t>二島</t>
    <rPh sb="0" eb="1">
      <t>フタ</t>
    </rPh>
    <rPh sb="1" eb="2">
      <t>シマ</t>
    </rPh>
    <phoneticPr fontId="5"/>
  </si>
  <si>
    <t>二</t>
  </si>
  <si>
    <t>四宮</t>
    <rPh sb="0" eb="2">
      <t>シノミヤ</t>
    </rPh>
    <phoneticPr fontId="5"/>
  </si>
  <si>
    <t>四</t>
  </si>
  <si>
    <t>古川橋</t>
    <rPh sb="0" eb="2">
      <t>フルカワ</t>
    </rPh>
    <rPh sb="2" eb="3">
      <t>バシ</t>
    </rPh>
    <phoneticPr fontId="5"/>
  </si>
  <si>
    <t>古</t>
  </si>
  <si>
    <t>沖</t>
    <rPh sb="0" eb="1">
      <t>オキ</t>
    </rPh>
    <phoneticPr fontId="5"/>
  </si>
  <si>
    <t>沖</t>
  </si>
  <si>
    <t>上野口</t>
    <rPh sb="0" eb="1">
      <t>ウエ</t>
    </rPh>
    <rPh sb="1" eb="3">
      <t>ノグチ</t>
    </rPh>
    <phoneticPr fontId="5"/>
  </si>
  <si>
    <t>上</t>
  </si>
  <si>
    <t>速見</t>
    <rPh sb="0" eb="2">
      <t>ハヤミ</t>
    </rPh>
    <phoneticPr fontId="5"/>
  </si>
  <si>
    <t>速</t>
  </si>
  <si>
    <t>脇田</t>
    <rPh sb="0" eb="2">
      <t>ワキタ</t>
    </rPh>
    <phoneticPr fontId="5"/>
  </si>
  <si>
    <t>脇</t>
  </si>
  <si>
    <t>北巣本</t>
    <rPh sb="0" eb="1">
      <t>キタ</t>
    </rPh>
    <rPh sb="1" eb="3">
      <t>スモト</t>
    </rPh>
    <phoneticPr fontId="5"/>
  </si>
  <si>
    <t>北</t>
  </si>
  <si>
    <t>五月田</t>
    <rPh sb="0" eb="2">
      <t>サツキ</t>
    </rPh>
    <rPh sb="2" eb="3">
      <t>タ</t>
    </rPh>
    <phoneticPr fontId="5"/>
  </si>
  <si>
    <t>五</t>
  </si>
  <si>
    <t>東</t>
    <rPh sb="0" eb="1">
      <t>ヒガシ</t>
    </rPh>
    <phoneticPr fontId="5"/>
  </si>
  <si>
    <t>東</t>
  </si>
  <si>
    <t>砂　子</t>
    <rPh sb="0" eb="1">
      <t>スナ</t>
    </rPh>
    <rPh sb="2" eb="3">
      <t>コ</t>
    </rPh>
    <phoneticPr fontId="5"/>
  </si>
  <si>
    <t>砂</t>
  </si>
  <si>
    <t>門真みらい</t>
    <rPh sb="0" eb="2">
      <t>カドマ</t>
    </rPh>
    <phoneticPr fontId="5"/>
  </si>
  <si>
    <t>み</t>
    <phoneticPr fontId="6"/>
  </si>
  <si>
    <t>　　備考：兼務者とは当該学校専任の教職員以外の者のことを表す。</t>
    <rPh sb="2" eb="4">
      <t>ビコウ</t>
    </rPh>
    <rPh sb="5" eb="7">
      <t>ケンム</t>
    </rPh>
    <rPh sb="7" eb="8">
      <t>シャ</t>
    </rPh>
    <rPh sb="10" eb="12">
      <t>トウガイ</t>
    </rPh>
    <rPh sb="12" eb="14">
      <t>ガッコウ</t>
    </rPh>
    <rPh sb="14" eb="16">
      <t>センニン</t>
    </rPh>
    <rPh sb="17" eb="20">
      <t>キョウショクイン</t>
    </rPh>
    <rPh sb="20" eb="22">
      <t>イガイ</t>
    </rPh>
    <rPh sb="23" eb="24">
      <t>モノ</t>
    </rPh>
    <rPh sb="28" eb="29">
      <t>アラワ</t>
    </rPh>
    <phoneticPr fontId="5"/>
  </si>
  <si>
    <t>　　資料：教育部学校教育課</t>
    <rPh sb="2" eb="4">
      <t>シリョウ</t>
    </rPh>
    <rPh sb="5" eb="7">
      <t>キョウイク</t>
    </rPh>
    <rPh sb="7" eb="8">
      <t>ブ</t>
    </rPh>
    <rPh sb="8" eb="10">
      <t>ガッコウ</t>
    </rPh>
    <rPh sb="10" eb="12">
      <t>キョウイク</t>
    </rPh>
    <rPh sb="12" eb="13">
      <t>カ</t>
    </rPh>
    <phoneticPr fontId="5"/>
  </si>
  <si>
    <t xml:space="preserve">12-3.中　　　学　　　校　　　の　　　概　　　況    </t>
    <rPh sb="5" eb="6">
      <t>ナカ</t>
    </rPh>
    <rPh sb="9" eb="10">
      <t>ガク</t>
    </rPh>
    <rPh sb="13" eb="14">
      <t>コウ</t>
    </rPh>
    <rPh sb="21" eb="22">
      <t>オオムネ</t>
    </rPh>
    <rPh sb="25" eb="26">
      <t>イワン</t>
    </rPh>
    <phoneticPr fontId="5"/>
  </si>
  <si>
    <t>　　　　　　　　　　　　　　　　　　　　　　　　　　　　　本表は、各年5月1日現在の数値であり、　（　）内は兼務者で外数である。</t>
    <rPh sb="36" eb="37">
      <t>ガツ</t>
    </rPh>
    <rPh sb="38" eb="39">
      <t>ニチ</t>
    </rPh>
    <phoneticPr fontId="5"/>
  </si>
  <si>
    <t>年度・区分</t>
    <rPh sb="0" eb="1">
      <t>ネン</t>
    </rPh>
    <rPh sb="1" eb="2">
      <t>ド</t>
    </rPh>
    <rPh sb="3" eb="5">
      <t>クブン</t>
    </rPh>
    <phoneticPr fontId="5"/>
  </si>
  <si>
    <t>学　　級　　数</t>
    <rPh sb="0" eb="1">
      <t>ガク</t>
    </rPh>
    <rPh sb="3" eb="4">
      <t>キュウ</t>
    </rPh>
    <rPh sb="6" eb="7">
      <t>スウ</t>
    </rPh>
    <phoneticPr fontId="5"/>
  </si>
  <si>
    <t>生　　徒　　数</t>
    <rPh sb="0" eb="1">
      <t>ショウ</t>
    </rPh>
    <rPh sb="3" eb="4">
      <t>タダ</t>
    </rPh>
    <rPh sb="6" eb="7">
      <t>スウ</t>
    </rPh>
    <phoneticPr fontId="5"/>
  </si>
  <si>
    <t>1　　学　　年</t>
    <rPh sb="3" eb="4">
      <t>ガク</t>
    </rPh>
    <rPh sb="6" eb="7">
      <t>トシ</t>
    </rPh>
    <phoneticPr fontId="5"/>
  </si>
  <si>
    <t>2　　学　　年</t>
    <phoneticPr fontId="5"/>
  </si>
  <si>
    <t>3　　学　　年</t>
    <phoneticPr fontId="5"/>
  </si>
  <si>
    <t>単　式</t>
    <rPh sb="0" eb="1">
      <t>タン</t>
    </rPh>
    <rPh sb="2" eb="3">
      <t>シキ</t>
    </rPh>
    <phoneticPr fontId="5"/>
  </si>
  <si>
    <t>その他</t>
    <rPh sb="0" eb="3">
      <t>ソノタ</t>
    </rPh>
    <phoneticPr fontId="5"/>
  </si>
  <si>
    <t>第二</t>
    <rPh sb="1" eb="2">
      <t>２</t>
    </rPh>
    <phoneticPr fontId="5"/>
  </si>
  <si>
    <t>中学校</t>
    <rPh sb="0" eb="3">
      <t>チュウガッコウ</t>
    </rPh>
    <phoneticPr fontId="5"/>
  </si>
  <si>
    <t>二</t>
    <phoneticPr fontId="6"/>
  </si>
  <si>
    <t>第三</t>
    <rPh sb="1" eb="2">
      <t>３</t>
    </rPh>
    <phoneticPr fontId="5"/>
  </si>
  <si>
    <t>三</t>
    <rPh sb="0" eb="1">
      <t>３</t>
    </rPh>
    <phoneticPr fontId="6"/>
  </si>
  <si>
    <t>第四</t>
    <rPh sb="1" eb="2">
      <t>４</t>
    </rPh>
    <phoneticPr fontId="5"/>
  </si>
  <si>
    <t>四</t>
    <phoneticPr fontId="6"/>
  </si>
  <si>
    <t>第五</t>
    <rPh sb="1" eb="2">
      <t>５</t>
    </rPh>
    <phoneticPr fontId="5"/>
  </si>
  <si>
    <t>五</t>
    <rPh sb="0" eb="1">
      <t>５</t>
    </rPh>
    <phoneticPr fontId="6"/>
  </si>
  <si>
    <t>第七</t>
    <rPh sb="1" eb="2">
      <t>７</t>
    </rPh>
    <phoneticPr fontId="5"/>
  </si>
  <si>
    <t>七</t>
    <rPh sb="0" eb="1">
      <t>７</t>
    </rPh>
    <phoneticPr fontId="6"/>
  </si>
  <si>
    <t>門真はすはな</t>
    <rPh sb="0" eb="2">
      <t>カドマ</t>
    </rPh>
    <phoneticPr fontId="5"/>
  </si>
  <si>
    <t>は</t>
    <phoneticPr fontId="6"/>
  </si>
  <si>
    <t>　　資料：教育部学校教育課</t>
    <rPh sb="2" eb="4">
      <t>シリョウ</t>
    </rPh>
    <rPh sb="7" eb="8">
      <t>ブ</t>
    </rPh>
    <rPh sb="8" eb="10">
      <t>ガッコウ</t>
    </rPh>
    <rPh sb="10" eb="12">
      <t>キョウイク</t>
    </rPh>
    <rPh sb="12" eb="13">
      <t>カ</t>
    </rPh>
    <phoneticPr fontId="5"/>
  </si>
  <si>
    <t xml:space="preserve">12-4.高　　等　　学　 　 校　 　の　　概　　況   </t>
    <rPh sb="5" eb="6">
      <t>タカ</t>
    </rPh>
    <rPh sb="8" eb="9">
      <t>トウ</t>
    </rPh>
    <rPh sb="11" eb="12">
      <t>ガク</t>
    </rPh>
    <rPh sb="16" eb="17">
      <t>コウ</t>
    </rPh>
    <rPh sb="23" eb="24">
      <t>オオムネ</t>
    </rPh>
    <rPh sb="26" eb="27">
      <t>イワン</t>
    </rPh>
    <phoneticPr fontId="5"/>
  </si>
  <si>
    <t>本表は、各年5月1日現在の数値であり、</t>
    <phoneticPr fontId="6"/>
  </si>
  <si>
    <t xml:space="preserve">（　）内は兼務者で外数である。     </t>
    <phoneticPr fontId="6"/>
  </si>
  <si>
    <t>学</t>
    <rPh sb="0" eb="1">
      <t>ガッコウ</t>
    </rPh>
    <phoneticPr fontId="5"/>
  </si>
  <si>
    <t>学</t>
    <rPh sb="0" eb="1">
      <t>ガッキュウ</t>
    </rPh>
    <phoneticPr fontId="5"/>
  </si>
  <si>
    <t>教　　　員　　　数</t>
    <rPh sb="0" eb="1">
      <t>キョウ</t>
    </rPh>
    <rPh sb="4" eb="5">
      <t>イン</t>
    </rPh>
    <rPh sb="8" eb="9">
      <t>スウ</t>
    </rPh>
    <phoneticPr fontId="5"/>
  </si>
  <si>
    <t>職　　　員　　　数</t>
    <rPh sb="0" eb="1">
      <t>ショク</t>
    </rPh>
    <rPh sb="4" eb="5">
      <t>イン</t>
    </rPh>
    <rPh sb="8" eb="9">
      <t>スウ</t>
    </rPh>
    <phoneticPr fontId="5"/>
  </si>
  <si>
    <t>生　　　徒　　　数</t>
    <rPh sb="0" eb="1">
      <t>ショウ</t>
    </rPh>
    <rPh sb="4" eb="5">
      <t>タダ</t>
    </rPh>
    <rPh sb="8" eb="9">
      <t>カズ</t>
    </rPh>
    <phoneticPr fontId="5"/>
  </si>
  <si>
    <t>校</t>
    <rPh sb="0" eb="1">
      <t>ガッコウ</t>
    </rPh>
    <phoneticPr fontId="5"/>
  </si>
  <si>
    <t>級</t>
    <rPh sb="0" eb="1">
      <t>ガッキュウ</t>
    </rPh>
    <phoneticPr fontId="5"/>
  </si>
  <si>
    <t>数</t>
    <rPh sb="0" eb="1">
      <t>スウ</t>
    </rPh>
    <phoneticPr fontId="5"/>
  </si>
  <si>
    <t xml:space="preserve"> </t>
    <phoneticPr fontId="5"/>
  </si>
  <si>
    <t>令和2年</t>
    <rPh sb="0" eb="2">
      <t>レイワ</t>
    </rPh>
    <rPh sb="3" eb="4">
      <t>ネン</t>
    </rPh>
    <phoneticPr fontId="6"/>
  </si>
  <si>
    <t>令和3年</t>
    <rPh sb="0" eb="2">
      <t>レイワ</t>
    </rPh>
    <rPh sb="3" eb="4">
      <t>ネン</t>
    </rPh>
    <phoneticPr fontId="6"/>
  </si>
  <si>
    <t>令和4年</t>
    <rPh sb="0" eb="2">
      <t>レイワ</t>
    </rPh>
    <rPh sb="3" eb="4">
      <t>ネン</t>
    </rPh>
    <phoneticPr fontId="6"/>
  </si>
  <si>
    <t>門真西高等学校</t>
    <rPh sb="0" eb="2">
      <t>カドマ</t>
    </rPh>
    <rPh sb="2" eb="3">
      <t>ニシ</t>
    </rPh>
    <rPh sb="3" eb="5">
      <t>コウトウ</t>
    </rPh>
    <rPh sb="5" eb="7">
      <t>ガッコウ</t>
    </rPh>
    <phoneticPr fontId="5"/>
  </si>
  <si>
    <t>西</t>
    <rPh sb="0" eb="1">
      <t>ニシ</t>
    </rPh>
    <phoneticPr fontId="6"/>
  </si>
  <si>
    <t>門真なみはや高等学校</t>
    <rPh sb="0" eb="2">
      <t>カドマ</t>
    </rPh>
    <rPh sb="6" eb="8">
      <t>コウトウ</t>
    </rPh>
    <rPh sb="8" eb="10">
      <t>ガッコウ</t>
    </rPh>
    <phoneticPr fontId="5"/>
  </si>
  <si>
    <t>な</t>
    <phoneticPr fontId="6"/>
  </si>
  <si>
    <t>　　備考：兼務者とは当該学校専任の教職員以外の者のことを表す。門真なみはや高校の兼務者には、</t>
    <rPh sb="2" eb="4">
      <t>ビコウ</t>
    </rPh>
    <rPh sb="5" eb="7">
      <t>ケンム</t>
    </rPh>
    <rPh sb="7" eb="8">
      <t>シャ</t>
    </rPh>
    <rPh sb="10" eb="12">
      <t>トウガイ</t>
    </rPh>
    <rPh sb="12" eb="14">
      <t>ガッコウ</t>
    </rPh>
    <rPh sb="14" eb="16">
      <t>センニン</t>
    </rPh>
    <rPh sb="17" eb="20">
      <t>キョウショクイン</t>
    </rPh>
    <rPh sb="20" eb="22">
      <t>イガイ</t>
    </rPh>
    <rPh sb="23" eb="24">
      <t>モノ</t>
    </rPh>
    <rPh sb="28" eb="29">
      <t>アラワ</t>
    </rPh>
    <phoneticPr fontId="5"/>
  </si>
  <si>
    <t>特別非常勤10人(男1人・女9人)含む</t>
    <phoneticPr fontId="6"/>
  </si>
  <si>
    <t>　　資料：大阪府立門真西高等学校、大阪府立門真なみはや高等学校</t>
    <rPh sb="2" eb="4">
      <t>シリョウ</t>
    </rPh>
    <rPh sb="5" eb="7">
      <t>オオサカ</t>
    </rPh>
    <rPh sb="7" eb="9">
      <t>フリツ</t>
    </rPh>
    <rPh sb="11" eb="12">
      <t>ニシ</t>
    </rPh>
    <rPh sb="17" eb="19">
      <t>オオサカ</t>
    </rPh>
    <rPh sb="19" eb="21">
      <t>フリツ</t>
    </rPh>
    <rPh sb="21" eb="23">
      <t>カドマ</t>
    </rPh>
    <rPh sb="27" eb="31">
      <t>コウトウガッコウ</t>
    </rPh>
    <phoneticPr fontId="5"/>
  </si>
  <si>
    <t xml:space="preserve">12-5.中学校・高等学校卒業者の </t>
    <phoneticPr fontId="5"/>
  </si>
  <si>
    <t xml:space="preserve"> 卒業後の進路状況</t>
    <phoneticPr fontId="6"/>
  </si>
  <si>
    <t xml:space="preserve">本表は、各年5月1日現在で実施した学校 </t>
    <rPh sb="13" eb="15">
      <t>ジッシ</t>
    </rPh>
    <rPh sb="17" eb="18">
      <t>ガク</t>
    </rPh>
    <rPh sb="18" eb="19">
      <t>コウ</t>
    </rPh>
    <phoneticPr fontId="5"/>
  </si>
  <si>
    <t xml:space="preserve"> 基本調査の結果を掲げたものである。</t>
    <phoneticPr fontId="6"/>
  </si>
  <si>
    <t>年次・区分</t>
  </si>
  <si>
    <t>総　　　　数</t>
  </si>
  <si>
    <t>高 等 学 校 等
進 　 学 　 者</t>
    <phoneticPr fontId="6"/>
  </si>
  <si>
    <t>専修学校</t>
  </si>
  <si>
    <t>公共職業能力開発</t>
    <phoneticPr fontId="6"/>
  </si>
  <si>
    <r>
      <rPr>
        <sz val="8"/>
        <rFont val="ＭＳ 明朝"/>
        <family val="1"/>
        <charset val="128"/>
      </rPr>
      <t>就職者等</t>
    </r>
    <r>
      <rPr>
        <sz val="6"/>
        <rFont val="ＭＳ 明朝"/>
        <family val="1"/>
        <charset val="128"/>
      </rPr>
      <t xml:space="preserve">
（左記A,B,C,Dを除く）</t>
    </r>
    <rPh sb="3" eb="4">
      <t>ナド</t>
    </rPh>
    <phoneticPr fontId="6"/>
  </si>
  <si>
    <t>左記以外の者</t>
  </si>
  <si>
    <t>死亡・不詳の者</t>
  </si>
  <si>
    <t>再                      掲</t>
  </si>
  <si>
    <t>年次・　区分</t>
    <rPh sb="0" eb="2">
      <t>ネンジ</t>
    </rPh>
    <rPh sb="4" eb="6">
      <t>クブン</t>
    </rPh>
    <phoneticPr fontId="6"/>
  </si>
  <si>
    <t>（高等課程）進学者</t>
    <phoneticPr fontId="6"/>
  </si>
  <si>
    <t>（一般課程 ）等入学者</t>
  </si>
  <si>
    <t>施設等入学者</t>
    <phoneticPr fontId="6"/>
  </si>
  <si>
    <t>臨時労働者</t>
    <rPh sb="0" eb="2">
      <t>リンジ</t>
    </rPh>
    <rPh sb="2" eb="5">
      <t>ロウドウシャ</t>
    </rPh>
    <phoneticPr fontId="6"/>
  </si>
  <si>
    <t>左記Ａのうち</t>
  </si>
  <si>
    <t>Ａ,Ｂ,Ｃ,Ｄのうち就職している者</t>
  </si>
  <si>
    <t>（Ａ）</t>
  </si>
  <si>
    <t>（Ｂ）</t>
  </si>
  <si>
    <t>（Ｃ）</t>
  </si>
  <si>
    <t>（Ｄ）</t>
  </si>
  <si>
    <t>他県への進学者</t>
  </si>
  <si>
    <t>総数</t>
  </si>
  <si>
    <t>男</t>
  </si>
  <si>
    <t>女</t>
  </si>
  <si>
    <t>総数</t>
    <phoneticPr fontId="6"/>
  </si>
  <si>
    <t>Ａのうち</t>
  </si>
  <si>
    <t>Ｂのうち</t>
  </si>
  <si>
    <t>Ｃのうち</t>
  </si>
  <si>
    <t>Ｄのうち</t>
  </si>
  <si>
    <t>中 学 校</t>
  </si>
  <si>
    <t>-</t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</si>
  <si>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</si>
  <si>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</si>
  <si>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phoneticPr fontId="6"/>
  </si>
  <si>
    <t>令和3年度</t>
    <rPh sb="0" eb="2">
      <t>レイワ</t>
    </rPh>
    <rPh sb="3" eb="5">
      <t>ネンド</t>
    </rPh>
    <phoneticPr fontId="6"/>
  </si>
  <si>
    <t>-</t>
    <phoneticPr fontId="6"/>
  </si>
  <si>
    <t>大 学 等 進 学 者</t>
    <phoneticPr fontId="6"/>
  </si>
  <si>
    <t>（専門課程）進学者</t>
    <phoneticPr fontId="6"/>
  </si>
  <si>
    <t>高等学校</t>
  </si>
  <si>
    <t>…</t>
  </si>
  <si>
    <t xml:space="preserve">    資料：大阪府総務部統計課「大阪の学校統計」</t>
    <rPh sb="17" eb="19">
      <t>オオサカ</t>
    </rPh>
    <rPh sb="20" eb="22">
      <t>ガッコウ</t>
    </rPh>
    <rPh sb="22" eb="24">
      <t>トウケイ</t>
    </rPh>
    <phoneticPr fontId="5"/>
  </si>
  <si>
    <t xml:space="preserve">12-6.中学校・高等学校卒業 </t>
    <phoneticPr fontId="5"/>
  </si>
  <si>
    <t xml:space="preserve"> 者の卒業後の産業別就職者数</t>
    <phoneticPr fontId="6"/>
  </si>
  <si>
    <t xml:space="preserve">本表は、各年5月1日現在で実施した </t>
    <phoneticPr fontId="6"/>
  </si>
  <si>
    <t xml:space="preserve"> 学校基本調査の結果を掲げたものである。</t>
    <phoneticPr fontId="6"/>
  </si>
  <si>
    <t>年 次 ・ 区 分</t>
  </si>
  <si>
    <t>中　　　　　　　学　　　　　　　校</t>
  </si>
  <si>
    <t>高　　　　　　等　　　　　　学　　　　　　校</t>
  </si>
  <si>
    <t>総　　　数</t>
  </si>
  <si>
    <t>第 1 次 産 業</t>
  </si>
  <si>
    <t>第 2 次 産 業</t>
  </si>
  <si>
    <t>第 3 次 産 業</t>
  </si>
  <si>
    <t>左記以外のもの</t>
  </si>
  <si>
    <t>再          掲</t>
  </si>
  <si>
    <t>職業安定所又は学校</t>
  </si>
  <si>
    <t>自家・自営業</t>
  </si>
  <si>
    <t>を通じて就職した者</t>
  </si>
  <si>
    <t>に就いた者</t>
  </si>
  <si>
    <t>平成30年</t>
    <rPh sb="0" eb="2">
      <t>ヘイセイ</t>
    </rPh>
    <rPh sb="4" eb="5">
      <t>ネン</t>
    </rPh>
    <phoneticPr fontId="6"/>
  </si>
  <si>
    <t xml:space="preserve"> </t>
  </si>
  <si>
    <t xml:space="preserve">    備考：進学者及び専修学校等入学者のうち就職している者を含む。</t>
    <rPh sb="4" eb="6">
      <t>ビコウ</t>
    </rPh>
    <rPh sb="7" eb="10">
      <t>シンガクシャ</t>
    </rPh>
    <rPh sb="10" eb="11">
      <t>オヨ</t>
    </rPh>
    <rPh sb="12" eb="14">
      <t>センシュウ</t>
    </rPh>
    <rPh sb="14" eb="16">
      <t>ガッコウ</t>
    </rPh>
    <rPh sb="16" eb="17">
      <t>トウ</t>
    </rPh>
    <rPh sb="17" eb="20">
      <t>ニュウガクシャ</t>
    </rPh>
    <rPh sb="23" eb="25">
      <t>シュウショク</t>
    </rPh>
    <rPh sb="29" eb="30">
      <t>モノ</t>
    </rPh>
    <rPh sb="31" eb="32">
      <t>フク</t>
    </rPh>
    <phoneticPr fontId="5"/>
  </si>
  <si>
    <t xml:space="preserve">     12-7.公　　民　　館　　使　　用　　状　　況     </t>
    <rPh sb="10" eb="17">
      <t>コウミンカン</t>
    </rPh>
    <rPh sb="19" eb="23">
      <t>シヨウ</t>
    </rPh>
    <rPh sb="25" eb="29">
      <t>ジョウキョウ</t>
    </rPh>
    <phoneticPr fontId="5"/>
  </si>
  <si>
    <t>年 度</t>
    <rPh sb="0" eb="1">
      <t>トシ</t>
    </rPh>
    <rPh sb="2" eb="3">
      <t>タビ</t>
    </rPh>
    <phoneticPr fontId="5"/>
  </si>
  <si>
    <t>使　　　　　　　用　　　　　　　室　　　　　　　別</t>
    <rPh sb="0" eb="9">
      <t>シヨウ</t>
    </rPh>
    <rPh sb="16" eb="17">
      <t>シツ</t>
    </rPh>
    <rPh sb="24" eb="25">
      <t>ベツ</t>
    </rPh>
    <phoneticPr fontId="5"/>
  </si>
  <si>
    <t>使　　用　　者　　別　　（再掲）</t>
    <rPh sb="0" eb="7">
      <t>シヨウシャ</t>
    </rPh>
    <rPh sb="9" eb="10">
      <t>ベツ</t>
    </rPh>
    <rPh sb="13" eb="15">
      <t>サイケイ</t>
    </rPh>
    <phoneticPr fontId="5"/>
  </si>
  <si>
    <t>年度</t>
    <rPh sb="0" eb="1">
      <t>トシ</t>
    </rPh>
    <rPh sb="1" eb="2">
      <t>タビ</t>
    </rPh>
    <phoneticPr fontId="5"/>
  </si>
  <si>
    <t>総　　　数</t>
    <rPh sb="0" eb="5">
      <t>ソウスウ</t>
    </rPh>
    <phoneticPr fontId="5"/>
  </si>
  <si>
    <t>集　会　室</t>
    <rPh sb="0" eb="5">
      <t>シュウカイシツ</t>
    </rPh>
    <phoneticPr fontId="5"/>
  </si>
  <si>
    <t>第１会議室</t>
    <rPh sb="0" eb="1">
      <t>ダイ</t>
    </rPh>
    <rPh sb="2" eb="5">
      <t>カイギシツ</t>
    </rPh>
    <phoneticPr fontId="5"/>
  </si>
  <si>
    <t>第２会議室</t>
    <rPh sb="0" eb="1">
      <t>ダイ</t>
    </rPh>
    <rPh sb="2" eb="5">
      <t>カイギシツ</t>
    </rPh>
    <phoneticPr fontId="5"/>
  </si>
  <si>
    <t>講　義　室</t>
    <rPh sb="0" eb="3">
      <t>コウギ</t>
    </rPh>
    <rPh sb="4" eb="5">
      <t>シツ</t>
    </rPh>
    <phoneticPr fontId="5"/>
  </si>
  <si>
    <t>児　童　室</t>
    <rPh sb="0" eb="3">
      <t>ジドウ</t>
    </rPh>
    <rPh sb="4" eb="5">
      <t>シツ</t>
    </rPh>
    <phoneticPr fontId="5"/>
  </si>
  <si>
    <t>料 理 教 室</t>
    <rPh sb="0" eb="1">
      <t>リョウ</t>
    </rPh>
    <rPh sb="2" eb="3">
      <t>リ</t>
    </rPh>
    <rPh sb="4" eb="5">
      <t>キョウ</t>
    </rPh>
    <rPh sb="6" eb="7">
      <t>ムロ</t>
    </rPh>
    <phoneticPr fontId="5"/>
  </si>
  <si>
    <t>社会教育関係</t>
    <rPh sb="0" eb="2">
      <t>シャカイ</t>
    </rPh>
    <rPh sb="2" eb="4">
      <t>キョウイク</t>
    </rPh>
    <rPh sb="4" eb="6">
      <t>カンケイ</t>
    </rPh>
    <phoneticPr fontId="5"/>
  </si>
  <si>
    <t>市役所関係</t>
    <rPh sb="0" eb="1">
      <t>シ</t>
    </rPh>
    <rPh sb="1" eb="2">
      <t>ヤク</t>
    </rPh>
    <rPh sb="2" eb="3">
      <t>トコロ</t>
    </rPh>
    <rPh sb="3" eb="5">
      <t>カンケイ</t>
    </rPh>
    <phoneticPr fontId="5"/>
  </si>
  <si>
    <t>その他</t>
    <rPh sb="2" eb="3">
      <t>タ</t>
    </rPh>
    <phoneticPr fontId="5"/>
  </si>
  <si>
    <t>件　数</t>
    <rPh sb="0" eb="1">
      <t>ケン</t>
    </rPh>
    <rPh sb="2" eb="3">
      <t>カズ</t>
    </rPh>
    <phoneticPr fontId="5"/>
  </si>
  <si>
    <t>人　数</t>
    <rPh sb="0" eb="1">
      <t>ヒト</t>
    </rPh>
    <rPh sb="2" eb="3">
      <t>カズ</t>
    </rPh>
    <phoneticPr fontId="5"/>
  </si>
  <si>
    <t>　　備考：令和２年度は新型コロナウイルスによる緊急事態措置により、令和２年３月５日から５月31日</t>
    <rPh sb="2" eb="4">
      <t>ビコウ</t>
    </rPh>
    <rPh sb="5" eb="7">
      <t>レイワ</t>
    </rPh>
    <rPh sb="8" eb="9">
      <t>ネン</t>
    </rPh>
    <rPh sb="9" eb="10">
      <t>ド</t>
    </rPh>
    <rPh sb="11" eb="13">
      <t>シンガタ</t>
    </rPh>
    <rPh sb="23" eb="25">
      <t>キンキュウ</t>
    </rPh>
    <rPh sb="25" eb="27">
      <t>ジタイ</t>
    </rPh>
    <rPh sb="27" eb="29">
      <t>ソチ</t>
    </rPh>
    <rPh sb="33" eb="35">
      <t>レイワ</t>
    </rPh>
    <rPh sb="36" eb="37">
      <t>ネン</t>
    </rPh>
    <rPh sb="38" eb="39">
      <t>ガツ</t>
    </rPh>
    <rPh sb="40" eb="41">
      <t>ニチ</t>
    </rPh>
    <rPh sb="47" eb="48">
      <t>ニチ</t>
    </rPh>
    <phoneticPr fontId="6"/>
  </si>
  <si>
    <t>まで臨時休館　また、令和３年１月14日から２月28日は同措置により開館時間が短縮されている。</t>
    <rPh sb="10" eb="12">
      <t>レイワ</t>
    </rPh>
    <rPh sb="13" eb="14">
      <t>ネン</t>
    </rPh>
    <rPh sb="15" eb="16">
      <t>ガツ</t>
    </rPh>
    <rPh sb="18" eb="19">
      <t>ニチ</t>
    </rPh>
    <rPh sb="22" eb="23">
      <t>ガツ</t>
    </rPh>
    <rPh sb="25" eb="26">
      <t>ニチ</t>
    </rPh>
    <rPh sb="27" eb="28">
      <t>ドウ</t>
    </rPh>
    <rPh sb="28" eb="30">
      <t>ソチ</t>
    </rPh>
    <rPh sb="33" eb="35">
      <t>カイカン</t>
    </rPh>
    <rPh sb="35" eb="37">
      <t>ジカン</t>
    </rPh>
    <rPh sb="38" eb="40">
      <t>タンシュク</t>
    </rPh>
    <phoneticPr fontId="6"/>
  </si>
  <si>
    <t>　　資料：門真市立公民館（市民文化部生涯学習課）</t>
    <rPh sb="2" eb="4">
      <t>シリョウ</t>
    </rPh>
    <rPh sb="5" eb="7">
      <t>カドマ</t>
    </rPh>
    <rPh sb="7" eb="9">
      <t>イチリツ</t>
    </rPh>
    <rPh sb="9" eb="12">
      <t>コウミンカン</t>
    </rPh>
    <rPh sb="13" eb="15">
      <t>シミン</t>
    </rPh>
    <rPh sb="15" eb="17">
      <t>ブンカ</t>
    </rPh>
    <rPh sb="17" eb="18">
      <t>ブ</t>
    </rPh>
    <rPh sb="18" eb="23">
      <t>ショウガイガクシュウカ</t>
    </rPh>
    <phoneticPr fontId="5"/>
  </si>
  <si>
    <t>12-8.図書館利用状況</t>
    <rPh sb="5" eb="6">
      <t>ズ</t>
    </rPh>
    <rPh sb="6" eb="7">
      <t>ショ</t>
    </rPh>
    <rPh sb="7" eb="8">
      <t>カン</t>
    </rPh>
    <rPh sb="8" eb="10">
      <t>リヨウ</t>
    </rPh>
    <rPh sb="10" eb="11">
      <t>ジョウ</t>
    </rPh>
    <rPh sb="11" eb="12">
      <t>イワン</t>
    </rPh>
    <phoneticPr fontId="5"/>
  </si>
  <si>
    <t>12-9.図書館分野別蔵書数</t>
    <rPh sb="5" eb="6">
      <t>ズ</t>
    </rPh>
    <rPh sb="6" eb="7">
      <t>ショ</t>
    </rPh>
    <rPh sb="7" eb="8">
      <t>カン</t>
    </rPh>
    <rPh sb="8" eb="9">
      <t>ブン</t>
    </rPh>
    <rPh sb="9" eb="10">
      <t>ノ</t>
    </rPh>
    <rPh sb="10" eb="11">
      <t>ベツ</t>
    </rPh>
    <rPh sb="11" eb="12">
      <t>クラ</t>
    </rPh>
    <rPh sb="12" eb="13">
      <t>ショ</t>
    </rPh>
    <rPh sb="13" eb="14">
      <t>スウ</t>
    </rPh>
    <phoneticPr fontId="5"/>
  </si>
  <si>
    <t>本表は、各年度末現在の数値である。</t>
    <rPh sb="0" eb="1">
      <t>ホン</t>
    </rPh>
    <rPh sb="1" eb="2">
      <t>ヒョウ</t>
    </rPh>
    <rPh sb="4" eb="7">
      <t>カクネンド</t>
    </rPh>
    <rPh sb="7" eb="8">
      <t>マツ</t>
    </rPh>
    <rPh sb="8" eb="10">
      <t>ゲンザイ</t>
    </rPh>
    <rPh sb="11" eb="13">
      <t>スウチ</t>
    </rPh>
    <phoneticPr fontId="5"/>
  </si>
  <si>
    <t>　本表は、各年度末現在の数値である。</t>
    <rPh sb="1" eb="2">
      <t>ホン</t>
    </rPh>
    <rPh sb="2" eb="3">
      <t>ヒョウ</t>
    </rPh>
    <rPh sb="5" eb="6">
      <t>カク</t>
    </rPh>
    <rPh sb="6" eb="9">
      <t>ネンドマツ</t>
    </rPh>
    <rPh sb="9" eb="11">
      <t>ゲンザイ</t>
    </rPh>
    <rPh sb="12" eb="14">
      <t>スウチ</t>
    </rPh>
    <phoneticPr fontId="5"/>
  </si>
  <si>
    <t>区　分</t>
    <rPh sb="0" eb="1">
      <t>ク</t>
    </rPh>
    <rPh sb="2" eb="3">
      <t>ブン</t>
    </rPh>
    <phoneticPr fontId="5"/>
  </si>
  <si>
    <t>個　　　人　　　貸　　　出</t>
    <rPh sb="0" eb="1">
      <t>コ</t>
    </rPh>
    <rPh sb="4" eb="5">
      <t>ヒト</t>
    </rPh>
    <rPh sb="8" eb="9">
      <t>カシ</t>
    </rPh>
    <rPh sb="12" eb="13">
      <t>デ</t>
    </rPh>
    <phoneticPr fontId="5"/>
  </si>
  <si>
    <t>団　体　貸　出</t>
    <rPh sb="0" eb="1">
      <t>ダン</t>
    </rPh>
    <rPh sb="2" eb="3">
      <t>カラダ</t>
    </rPh>
    <rPh sb="4" eb="5">
      <t>カシ</t>
    </rPh>
    <rPh sb="6" eb="7">
      <t>デ</t>
    </rPh>
    <phoneticPr fontId="5"/>
  </si>
  <si>
    <t>他館へ
の貸出</t>
    <rPh sb="0" eb="2">
      <t>タカン</t>
    </rPh>
    <rPh sb="5" eb="7">
      <t>カシダシ</t>
    </rPh>
    <phoneticPr fontId="5"/>
  </si>
  <si>
    <t>開館日数
(市民プラザ
分館を除く)</t>
    <rPh sb="0" eb="2">
      <t>カイカン</t>
    </rPh>
    <rPh sb="2" eb="3">
      <t>ヒ</t>
    </rPh>
    <rPh sb="3" eb="4">
      <t>スウ</t>
    </rPh>
    <rPh sb="6" eb="8">
      <t>シミン</t>
    </rPh>
    <rPh sb="12" eb="14">
      <t>ブンカン</t>
    </rPh>
    <rPh sb="15" eb="16">
      <t>ノゾ</t>
    </rPh>
    <phoneticPr fontId="5"/>
  </si>
  <si>
    <t>年　　度</t>
    <rPh sb="0" eb="1">
      <t>トシ</t>
    </rPh>
    <rPh sb="3" eb="4">
      <t>タビ</t>
    </rPh>
    <phoneticPr fontId="5"/>
  </si>
  <si>
    <t>総　記</t>
    <rPh sb="0" eb="1">
      <t>フサ</t>
    </rPh>
    <rPh sb="2" eb="3">
      <t>キ</t>
    </rPh>
    <phoneticPr fontId="5"/>
  </si>
  <si>
    <t>哲　学</t>
    <rPh sb="0" eb="1">
      <t>テツ</t>
    </rPh>
    <rPh sb="2" eb="3">
      <t>ガク</t>
    </rPh>
    <phoneticPr fontId="5"/>
  </si>
  <si>
    <t>歴　史</t>
    <rPh sb="0" eb="1">
      <t>レキ</t>
    </rPh>
    <rPh sb="2" eb="3">
      <t>シ</t>
    </rPh>
    <phoneticPr fontId="5"/>
  </si>
  <si>
    <t>社会科学</t>
    <rPh sb="0" eb="4">
      <t>シャカイカガク</t>
    </rPh>
    <phoneticPr fontId="5"/>
  </si>
  <si>
    <t>自然科学</t>
    <rPh sb="0" eb="4">
      <t>シゼンカガク</t>
    </rPh>
    <phoneticPr fontId="5"/>
  </si>
  <si>
    <t>工　学</t>
    <rPh sb="0" eb="1">
      <t>コウ</t>
    </rPh>
    <rPh sb="2" eb="3">
      <t>ガク</t>
    </rPh>
    <phoneticPr fontId="5"/>
  </si>
  <si>
    <t>産　業</t>
    <rPh sb="0" eb="1">
      <t>サン</t>
    </rPh>
    <rPh sb="2" eb="3">
      <t>ギョウ</t>
    </rPh>
    <phoneticPr fontId="5"/>
  </si>
  <si>
    <t>芸　術</t>
    <rPh sb="0" eb="1">
      <t>ゲイ</t>
    </rPh>
    <rPh sb="2" eb="3">
      <t>ジュツ</t>
    </rPh>
    <phoneticPr fontId="5"/>
  </si>
  <si>
    <t>登録者数</t>
    <rPh sb="0" eb="2">
      <t>トウロク</t>
    </rPh>
    <rPh sb="2" eb="3">
      <t>シャ</t>
    </rPh>
    <rPh sb="3" eb="4">
      <t>スウ</t>
    </rPh>
    <phoneticPr fontId="5"/>
  </si>
  <si>
    <t>貸　　　出　　　冊　　　数</t>
    <rPh sb="0" eb="1">
      <t>カシ</t>
    </rPh>
    <rPh sb="4" eb="5">
      <t>デ</t>
    </rPh>
    <rPh sb="8" eb="9">
      <t>サツ</t>
    </rPh>
    <rPh sb="12" eb="13">
      <t>スウ</t>
    </rPh>
    <phoneticPr fontId="5"/>
  </si>
  <si>
    <t>利用</t>
    <rPh sb="0" eb="2">
      <t>リヨウ</t>
    </rPh>
    <phoneticPr fontId="5"/>
  </si>
  <si>
    <t>貸出冊数</t>
    <rPh sb="0" eb="2">
      <t>カシダ</t>
    </rPh>
    <rPh sb="2" eb="3">
      <t>サツ</t>
    </rPh>
    <rPh sb="3" eb="4">
      <t>スウ</t>
    </rPh>
    <phoneticPr fontId="5"/>
  </si>
  <si>
    <t>平成29年度</t>
    <rPh sb="0" eb="2">
      <t>ヘイセイ</t>
    </rPh>
    <rPh sb="4" eb="6">
      <t>ネンド</t>
    </rPh>
    <phoneticPr fontId="6"/>
  </si>
  <si>
    <t>児 童 書</t>
    <rPh sb="0" eb="1">
      <t>ジ</t>
    </rPh>
    <rPh sb="2" eb="3">
      <t>ワラベ</t>
    </rPh>
    <rPh sb="4" eb="5">
      <t>ショ</t>
    </rPh>
    <phoneticPr fontId="5"/>
  </si>
  <si>
    <t>一 般 書</t>
    <rPh sb="0" eb="1">
      <t>１</t>
    </rPh>
    <rPh sb="2" eb="3">
      <t>バン</t>
    </rPh>
    <rPh sb="4" eb="5">
      <t>ショ</t>
    </rPh>
    <phoneticPr fontId="5"/>
  </si>
  <si>
    <t>ＡＶ資料</t>
    <rPh sb="2" eb="4">
      <t>シリョウ</t>
    </rPh>
    <phoneticPr fontId="5"/>
  </si>
  <si>
    <t>団体数</t>
    <rPh sb="0" eb="1">
      <t>ダン</t>
    </rPh>
    <rPh sb="1" eb="2">
      <t>タイ</t>
    </rPh>
    <rPh sb="2" eb="3">
      <t>スウ</t>
    </rPh>
    <phoneticPr fontId="5"/>
  </si>
  <si>
    <t>令和元年度</t>
    <rPh sb="0" eb="5">
      <t>レイワガンネンド</t>
    </rPh>
    <phoneticPr fontId="6"/>
  </si>
  <si>
    <t>語　学</t>
    <rPh sb="0" eb="1">
      <t>ゴ</t>
    </rPh>
    <rPh sb="2" eb="3">
      <t>ガク</t>
    </rPh>
    <phoneticPr fontId="5"/>
  </si>
  <si>
    <t>文　学</t>
    <rPh sb="0" eb="1">
      <t>ブン</t>
    </rPh>
    <rPh sb="2" eb="3">
      <t>ガク</t>
    </rPh>
    <phoneticPr fontId="5"/>
  </si>
  <si>
    <t>児　童　書</t>
    <rPh sb="0" eb="1">
      <t>ジ</t>
    </rPh>
    <rPh sb="2" eb="3">
      <t>ワラベ</t>
    </rPh>
    <rPh sb="4" eb="5">
      <t>ショ</t>
    </rPh>
    <phoneticPr fontId="5"/>
  </si>
  <si>
    <t>点字図書</t>
    <rPh sb="0" eb="2">
      <t>テンジ</t>
    </rPh>
    <rPh sb="2" eb="4">
      <t>トショ</t>
    </rPh>
    <phoneticPr fontId="5"/>
  </si>
  <si>
    <t>電子図書</t>
    <rPh sb="0" eb="2">
      <t>デンシ</t>
    </rPh>
    <rPh sb="2" eb="4">
      <t>トショ</t>
    </rPh>
    <phoneticPr fontId="6"/>
  </si>
  <si>
    <t>漫　画</t>
    <phoneticPr fontId="5"/>
  </si>
  <si>
    <t>音響</t>
    <rPh sb="0" eb="2">
      <t>オンキョウ</t>
    </rPh>
    <phoneticPr fontId="5"/>
  </si>
  <si>
    <t>映像</t>
    <rPh sb="0" eb="2">
      <t>エイゾウ</t>
    </rPh>
    <phoneticPr fontId="5"/>
  </si>
  <si>
    <t>計</t>
    <rPh sb="0" eb="1">
      <t>ケイ</t>
    </rPh>
    <phoneticPr fontId="5"/>
  </si>
  <si>
    <t>　　備考：市民プラザ分館を含む。一般書には雑誌を含む。</t>
    <rPh sb="2" eb="4">
      <t>ビコウ</t>
    </rPh>
    <rPh sb="5" eb="7">
      <t>シミン</t>
    </rPh>
    <rPh sb="10" eb="12">
      <t>ブンカン</t>
    </rPh>
    <rPh sb="13" eb="14">
      <t>フク</t>
    </rPh>
    <rPh sb="16" eb="19">
      <t>イッパンショ</t>
    </rPh>
    <rPh sb="21" eb="23">
      <t>ザッシ</t>
    </rPh>
    <rPh sb="24" eb="25">
      <t>フク</t>
    </rPh>
    <phoneticPr fontId="5"/>
  </si>
  <si>
    <t>　　資料：門真市立図書館</t>
    <rPh sb="2" eb="4">
      <t>シリョウ</t>
    </rPh>
    <rPh sb="5" eb="7">
      <t>カドマ</t>
    </rPh>
    <rPh sb="7" eb="9">
      <t>イチリツ</t>
    </rPh>
    <rPh sb="9" eb="12">
      <t>トショカン</t>
    </rPh>
    <phoneticPr fontId="5"/>
  </si>
  <si>
    <t>　　備考：市民プラザ分館を含む。漫画については、児童書の内数である。</t>
    <rPh sb="2" eb="4">
      <t>ビコウ</t>
    </rPh>
    <phoneticPr fontId="5"/>
  </si>
  <si>
    <t>　　　　　電子図書はライセンス数である。</t>
    <rPh sb="5" eb="7">
      <t>デンシ</t>
    </rPh>
    <rPh sb="7" eb="9">
      <t>トショ</t>
    </rPh>
    <rPh sb="15" eb="16">
      <t>スウ</t>
    </rPh>
    <phoneticPr fontId="6"/>
  </si>
  <si>
    <t>年　度</t>
    <rPh sb="0" eb="1">
      <t>トシ</t>
    </rPh>
    <rPh sb="2" eb="3">
      <t>タビ</t>
    </rPh>
    <phoneticPr fontId="5"/>
  </si>
  <si>
    <t>市民プラザ体育館</t>
    <rPh sb="0" eb="2">
      <t>シミン</t>
    </rPh>
    <rPh sb="5" eb="8">
      <t>タイイクカン</t>
    </rPh>
    <phoneticPr fontId="5"/>
  </si>
  <si>
    <t>年度</t>
    <rPh sb="0" eb="1">
      <t>ネン</t>
    </rPh>
    <rPh sb="1" eb="2">
      <t>ド</t>
    </rPh>
    <phoneticPr fontId="6"/>
  </si>
  <si>
    <t>市民プラザ体育室</t>
    <rPh sb="0" eb="2">
      <t>シミン</t>
    </rPh>
    <rPh sb="5" eb="8">
      <t>タイイクシツ</t>
    </rPh>
    <phoneticPr fontId="5"/>
  </si>
  <si>
    <t>市民プラザ柔道室</t>
    <rPh sb="0" eb="2">
      <t>シミン</t>
    </rPh>
    <rPh sb="5" eb="7">
      <t>ジュウドウ</t>
    </rPh>
    <rPh sb="7" eb="8">
      <t>シツ</t>
    </rPh>
    <phoneticPr fontId="5"/>
  </si>
  <si>
    <t>市民プラザ剣道室</t>
    <rPh sb="0" eb="2">
      <t>シミン</t>
    </rPh>
    <rPh sb="5" eb="7">
      <t>ケンドウ</t>
    </rPh>
    <rPh sb="7" eb="8">
      <t>シツ</t>
    </rPh>
    <phoneticPr fontId="5"/>
  </si>
  <si>
    <t>市民プラザ相撲場</t>
    <rPh sb="0" eb="2">
      <t>シミン</t>
    </rPh>
    <rPh sb="5" eb="7">
      <t>スモウ</t>
    </rPh>
    <rPh sb="7" eb="8">
      <t>ジョウ</t>
    </rPh>
    <phoneticPr fontId="5"/>
  </si>
  <si>
    <t>使用件数</t>
    <rPh sb="0" eb="1">
      <t>ツカ</t>
    </rPh>
    <rPh sb="1" eb="2">
      <t>ヨウ</t>
    </rPh>
    <rPh sb="2" eb="3">
      <t>ケン</t>
    </rPh>
    <rPh sb="3" eb="4">
      <t>カズ</t>
    </rPh>
    <phoneticPr fontId="5"/>
  </si>
  <si>
    <t>人</t>
    <rPh sb="0" eb="1">
      <t>ニン</t>
    </rPh>
    <phoneticPr fontId="5"/>
  </si>
  <si>
    <t>件</t>
    <rPh sb="0" eb="1">
      <t>ケン</t>
    </rPh>
    <phoneticPr fontId="5"/>
  </si>
  <si>
    <t>市立総合体育館</t>
    <rPh sb="0" eb="2">
      <t>シリツ</t>
    </rPh>
    <rPh sb="2" eb="4">
      <t>ソウゴウ</t>
    </rPh>
    <rPh sb="4" eb="7">
      <t>タイイクカン</t>
    </rPh>
    <phoneticPr fontId="6"/>
  </si>
  <si>
    <t>メインアリーナ</t>
    <phoneticPr fontId="6"/>
  </si>
  <si>
    <t>サブアリーナ</t>
    <phoneticPr fontId="6"/>
  </si>
  <si>
    <t>多目的スタジオ</t>
    <rPh sb="0" eb="3">
      <t>タモクテキ</t>
    </rPh>
    <phoneticPr fontId="6"/>
  </si>
  <si>
    <t>柔道場</t>
    <rPh sb="0" eb="2">
      <t>ジュウドウ</t>
    </rPh>
    <rPh sb="2" eb="3">
      <t>ジョウ</t>
    </rPh>
    <phoneticPr fontId="6"/>
  </si>
  <si>
    <t>剣道場</t>
    <rPh sb="0" eb="2">
      <t>ケンドウ</t>
    </rPh>
    <rPh sb="2" eb="3">
      <t>ジョウ</t>
    </rPh>
    <phoneticPr fontId="6"/>
  </si>
  <si>
    <t>トレーニングルーム</t>
    <phoneticPr fontId="6"/>
  </si>
  <si>
    <t>ランニングコース</t>
    <phoneticPr fontId="6"/>
  </si>
  <si>
    <t>幼児体育室</t>
    <rPh sb="0" eb="2">
      <t>ヨウジ</t>
    </rPh>
    <rPh sb="2" eb="5">
      <t>タイイクシツ</t>
    </rPh>
    <phoneticPr fontId="6"/>
  </si>
  <si>
    <t>　　備考：市立総合体育館は平成29年5月1日開館。</t>
    <rPh sb="5" eb="7">
      <t>シリツ</t>
    </rPh>
    <rPh sb="7" eb="9">
      <t>ソウゴウ</t>
    </rPh>
    <rPh sb="9" eb="12">
      <t>タイイクカン</t>
    </rPh>
    <rPh sb="13" eb="14">
      <t>ヒラ</t>
    </rPh>
    <rPh sb="14" eb="15">
      <t>セイ</t>
    </rPh>
    <rPh sb="17" eb="18">
      <t>ネン</t>
    </rPh>
    <rPh sb="19" eb="20">
      <t>ガツ</t>
    </rPh>
    <rPh sb="21" eb="22">
      <t>ニチ</t>
    </rPh>
    <rPh sb="22" eb="24">
      <t>カイカン</t>
    </rPh>
    <phoneticPr fontId="5"/>
  </si>
  <si>
    <t>　　資料：市民文化部生涯学習課</t>
    <rPh sb="2" eb="4">
      <t>シリョウ</t>
    </rPh>
    <rPh sb="5" eb="7">
      <t>シミン</t>
    </rPh>
    <rPh sb="7" eb="9">
      <t>ブンカ</t>
    </rPh>
    <rPh sb="9" eb="10">
      <t>ブ</t>
    </rPh>
    <rPh sb="10" eb="15">
      <t>ショウガイガクシュウカ</t>
    </rPh>
    <phoneticPr fontId="5"/>
  </si>
  <si>
    <t>旧第六中学校運動広場グラウンド</t>
    <rPh sb="0" eb="1">
      <t>キュウ</t>
    </rPh>
    <rPh sb="1" eb="2">
      <t>ダイ</t>
    </rPh>
    <rPh sb="2" eb="3">
      <t>６</t>
    </rPh>
    <rPh sb="3" eb="6">
      <t>チュウガッコウ</t>
    </rPh>
    <rPh sb="6" eb="8">
      <t>ウンドウ</t>
    </rPh>
    <rPh sb="8" eb="10">
      <t>ヒロバ</t>
    </rPh>
    <phoneticPr fontId="5"/>
  </si>
  <si>
    <t>市民プラザグラウンド</t>
    <rPh sb="0" eb="2">
      <t>シミン</t>
    </rPh>
    <phoneticPr fontId="5"/>
  </si>
  <si>
    <t>青少年運動広場</t>
    <rPh sb="0" eb="3">
      <t>セイショウネン</t>
    </rPh>
    <rPh sb="3" eb="5">
      <t>ウンドウ</t>
    </rPh>
    <rPh sb="5" eb="7">
      <t>ヒロバ</t>
    </rPh>
    <phoneticPr fontId="5"/>
  </si>
  <si>
    <t>テニスコート</t>
    <phoneticPr fontId="6"/>
  </si>
  <si>
    <t>　　備考：旧第六中学校運動広場グラウンドはシステム上、総数及び使用件数のみ表記</t>
    <rPh sb="5" eb="6">
      <t>キュウ</t>
    </rPh>
    <rPh sb="6" eb="7">
      <t>ダイ</t>
    </rPh>
    <rPh sb="7" eb="8">
      <t>６</t>
    </rPh>
    <rPh sb="8" eb="11">
      <t>チュウガッコウ</t>
    </rPh>
    <rPh sb="11" eb="13">
      <t>ウンドウ</t>
    </rPh>
    <rPh sb="13" eb="15">
      <t>ヒロバ</t>
    </rPh>
    <phoneticPr fontId="5"/>
  </si>
  <si>
    <t>年度</t>
    <rPh sb="0" eb="2">
      <t>ネンド</t>
    </rPh>
    <phoneticPr fontId="5"/>
  </si>
  <si>
    <t>使　　　　　　　　　　　　用　　　　　　　　　　　　室　　　　　　　　　　　　別</t>
    <rPh sb="0" eb="1">
      <t>ツカ</t>
    </rPh>
    <rPh sb="13" eb="14">
      <t>ヨウ</t>
    </rPh>
    <rPh sb="26" eb="27">
      <t>シツ</t>
    </rPh>
    <rPh sb="39" eb="40">
      <t>ベツ</t>
    </rPh>
    <phoneticPr fontId="5"/>
  </si>
  <si>
    <t>総　　　数</t>
    <rPh sb="0" eb="1">
      <t>フサ</t>
    </rPh>
    <rPh sb="4" eb="5">
      <t>カズ</t>
    </rPh>
    <phoneticPr fontId="5"/>
  </si>
  <si>
    <t>創　作　室　１</t>
    <rPh sb="0" eb="1">
      <t>キズ</t>
    </rPh>
    <rPh sb="2" eb="3">
      <t>サク</t>
    </rPh>
    <rPh sb="4" eb="5">
      <t>シツ</t>
    </rPh>
    <phoneticPr fontId="5"/>
  </si>
  <si>
    <t>創　作　室　２</t>
    <rPh sb="0" eb="1">
      <t>キズ</t>
    </rPh>
    <rPh sb="2" eb="3">
      <t>サク</t>
    </rPh>
    <rPh sb="4" eb="5">
      <t>シツ</t>
    </rPh>
    <phoneticPr fontId="5"/>
  </si>
  <si>
    <t>練　習　室　１</t>
    <rPh sb="0" eb="1">
      <t>ネリ</t>
    </rPh>
    <rPh sb="2" eb="3">
      <t>ナライ</t>
    </rPh>
    <rPh sb="4" eb="5">
      <t>シツ</t>
    </rPh>
    <phoneticPr fontId="5"/>
  </si>
  <si>
    <t>練　習　室　２</t>
    <rPh sb="0" eb="1">
      <t>ネリ</t>
    </rPh>
    <rPh sb="2" eb="3">
      <t>ナライ</t>
    </rPh>
    <rPh sb="4" eb="5">
      <t>シツ</t>
    </rPh>
    <phoneticPr fontId="5"/>
  </si>
  <si>
    <t>練　習　室　３</t>
    <rPh sb="0" eb="1">
      <t>ネリ</t>
    </rPh>
    <rPh sb="2" eb="3">
      <t>ナライ</t>
    </rPh>
    <rPh sb="4" eb="5">
      <t>シツ</t>
    </rPh>
    <phoneticPr fontId="5"/>
  </si>
  <si>
    <t>多　目　的　室　１</t>
    <rPh sb="0" eb="1">
      <t>タ</t>
    </rPh>
    <rPh sb="2" eb="3">
      <t>メ</t>
    </rPh>
    <rPh sb="4" eb="5">
      <t>マト</t>
    </rPh>
    <rPh sb="6" eb="7">
      <t>シツ</t>
    </rPh>
    <phoneticPr fontId="5"/>
  </si>
  <si>
    <t>多　目　的　室　２</t>
    <rPh sb="0" eb="1">
      <t>タ</t>
    </rPh>
    <rPh sb="2" eb="3">
      <t>メ</t>
    </rPh>
    <rPh sb="4" eb="5">
      <t>マト</t>
    </rPh>
    <rPh sb="6" eb="7">
      <t>シツ</t>
    </rPh>
    <phoneticPr fontId="5"/>
  </si>
  <si>
    <t>野 外 活 動 練 習 場</t>
    <rPh sb="0" eb="1">
      <t>ノ</t>
    </rPh>
    <rPh sb="2" eb="3">
      <t>ホカ</t>
    </rPh>
    <rPh sb="4" eb="5">
      <t>カツ</t>
    </rPh>
    <rPh sb="6" eb="7">
      <t>ドウ</t>
    </rPh>
    <rPh sb="8" eb="9">
      <t>ネリ</t>
    </rPh>
    <rPh sb="10" eb="11">
      <t>ナライ</t>
    </rPh>
    <rPh sb="12" eb="13">
      <t>ジョウ</t>
    </rPh>
    <phoneticPr fontId="5"/>
  </si>
  <si>
    <t>学　習　室</t>
    <rPh sb="0" eb="1">
      <t>ガク</t>
    </rPh>
    <rPh sb="2" eb="3">
      <t>ナライ</t>
    </rPh>
    <rPh sb="4" eb="5">
      <t>シツ</t>
    </rPh>
    <phoneticPr fontId="5"/>
  </si>
  <si>
    <t xml:space="preserve">12-13.生 涯 学 習 </t>
    <rPh sb="6" eb="7">
      <t>ショウ</t>
    </rPh>
    <rPh sb="8" eb="9">
      <t>ガイ</t>
    </rPh>
    <rPh sb="10" eb="11">
      <t>ガク</t>
    </rPh>
    <rPh sb="12" eb="13">
      <t>ナライ</t>
    </rPh>
    <phoneticPr fontId="5"/>
  </si>
  <si>
    <t xml:space="preserve">セ ン タ ー 使 用 状 況  </t>
    <phoneticPr fontId="6"/>
  </si>
  <si>
    <t>小会議室</t>
    <rPh sb="0" eb="4">
      <t>ショウカイギシツ</t>
    </rPh>
    <phoneticPr fontId="5"/>
  </si>
  <si>
    <t>第1研修室</t>
    <rPh sb="0" eb="1">
      <t>ダイ</t>
    </rPh>
    <rPh sb="2" eb="4">
      <t>ケンシュウ</t>
    </rPh>
    <rPh sb="4" eb="5">
      <t>シツ</t>
    </rPh>
    <phoneticPr fontId="5"/>
  </si>
  <si>
    <t>第2研修室</t>
    <rPh sb="0" eb="1">
      <t>ダイ</t>
    </rPh>
    <rPh sb="2" eb="5">
      <t>ケンシュウシツ</t>
    </rPh>
    <phoneticPr fontId="5"/>
  </si>
  <si>
    <t>第1会議室</t>
    <rPh sb="0" eb="1">
      <t>ダイ</t>
    </rPh>
    <rPh sb="2" eb="5">
      <t>カイギシツ</t>
    </rPh>
    <phoneticPr fontId="5"/>
  </si>
  <si>
    <t>第2会議室</t>
    <rPh sb="0" eb="1">
      <t>ダイ</t>
    </rPh>
    <rPh sb="2" eb="5">
      <t>カイギシツ</t>
    </rPh>
    <phoneticPr fontId="5"/>
  </si>
  <si>
    <t>第3会議室</t>
    <rPh sb="0" eb="1">
      <t>ダイ</t>
    </rPh>
    <rPh sb="2" eb="5">
      <t>カイギシツ</t>
    </rPh>
    <phoneticPr fontId="5"/>
  </si>
  <si>
    <t>多目的室</t>
    <rPh sb="0" eb="3">
      <t>タモクテキ</t>
    </rPh>
    <rPh sb="3" eb="4">
      <t>シツ</t>
    </rPh>
    <phoneticPr fontId="5"/>
  </si>
  <si>
    <t>集会室</t>
    <rPh sb="0" eb="3">
      <t>シュウカイシツ</t>
    </rPh>
    <phoneticPr fontId="5"/>
  </si>
  <si>
    <t>ＩＴ・視聴覚室</t>
    <rPh sb="3" eb="6">
      <t>シチョウカク</t>
    </rPh>
    <rPh sb="6" eb="7">
      <t>シツ</t>
    </rPh>
    <phoneticPr fontId="5"/>
  </si>
  <si>
    <t>和室</t>
    <rPh sb="0" eb="2">
      <t>ワシツ</t>
    </rPh>
    <phoneticPr fontId="5"/>
  </si>
  <si>
    <t>プレイルーム</t>
    <phoneticPr fontId="5"/>
  </si>
  <si>
    <t>視聴覚室</t>
    <rPh sb="0" eb="3">
      <t>シチョウカク</t>
    </rPh>
    <rPh sb="3" eb="4">
      <t>シツ</t>
    </rPh>
    <phoneticPr fontId="5"/>
  </si>
  <si>
    <t>陶芸木工室</t>
    <rPh sb="0" eb="2">
      <t>トウゲイ</t>
    </rPh>
    <rPh sb="2" eb="4">
      <t>モッコウ</t>
    </rPh>
    <rPh sb="4" eb="5">
      <t>シツ</t>
    </rPh>
    <phoneticPr fontId="5"/>
  </si>
  <si>
    <t>学習室</t>
    <rPh sb="0" eb="3">
      <t>ガクシュウシツ</t>
    </rPh>
    <phoneticPr fontId="5"/>
  </si>
  <si>
    <t>件数</t>
    <rPh sb="0" eb="1">
      <t>ケン</t>
    </rPh>
    <rPh sb="1" eb="2">
      <t>カズ</t>
    </rPh>
    <phoneticPr fontId="5"/>
  </si>
  <si>
    <t>　　　　　令和２年度は新型コロナウイルスによる緊急事態措置により、令和２年４月９日から５月31日まで臨時休館　また、令和３年１月14日から２月28日は同措置により開館時間が短縮されている。</t>
    <rPh sb="5" eb="7">
      <t>レイワ</t>
    </rPh>
    <rPh sb="8" eb="9">
      <t>ネン</t>
    </rPh>
    <rPh sb="9" eb="10">
      <t>ド</t>
    </rPh>
    <rPh sb="11" eb="13">
      <t>シンガタ</t>
    </rPh>
    <rPh sb="23" eb="25">
      <t>キンキュウ</t>
    </rPh>
    <rPh sb="25" eb="27">
      <t>ジタイ</t>
    </rPh>
    <rPh sb="27" eb="29">
      <t>ソチ</t>
    </rPh>
    <rPh sb="33" eb="35">
      <t>レイワ</t>
    </rPh>
    <rPh sb="36" eb="37">
      <t>ネン</t>
    </rPh>
    <rPh sb="38" eb="39">
      <t>ガツ</t>
    </rPh>
    <rPh sb="40" eb="41">
      <t>ニチ</t>
    </rPh>
    <rPh sb="44" eb="45">
      <t>ガツ</t>
    </rPh>
    <rPh sb="47" eb="48">
      <t>ニチ</t>
    </rPh>
    <phoneticPr fontId="6"/>
  </si>
  <si>
    <t>12-11.グラウンド・テニスコート使用状況</t>
    <phoneticPr fontId="5"/>
  </si>
  <si>
    <t>12-10. 体　育　館　使　用　状　況</t>
    <rPh sb="7" eb="8">
      <t>カラダ</t>
    </rPh>
    <rPh sb="9" eb="10">
      <t>イク</t>
    </rPh>
    <rPh sb="11" eb="12">
      <t>カン</t>
    </rPh>
    <rPh sb="13" eb="14">
      <t>ツカ</t>
    </rPh>
    <rPh sb="15" eb="16">
      <t>ヨウ</t>
    </rPh>
    <rPh sb="17" eb="18">
      <t>ジョウ</t>
    </rPh>
    <rPh sb="19" eb="20">
      <t>イワン</t>
    </rPh>
    <phoneticPr fontId="5"/>
  </si>
  <si>
    <t>　　　　　令和２年度は新型コロナウイルスによる緊急事態措置により、令和２年３月５日から５月31日まで臨時休館　また、令和３年１月14日から２月28日は同措置により開館時間が短縮されている。</t>
    <rPh sb="5" eb="7">
      <t>レイワ</t>
    </rPh>
    <rPh sb="8" eb="9">
      <t>ネン</t>
    </rPh>
    <rPh sb="9" eb="10">
      <t>ド</t>
    </rPh>
    <rPh sb="11" eb="13">
      <t>シンガタ</t>
    </rPh>
    <rPh sb="23" eb="25">
      <t>キンキュウ</t>
    </rPh>
    <rPh sb="25" eb="27">
      <t>ジタイ</t>
    </rPh>
    <rPh sb="27" eb="29">
      <t>ソチ</t>
    </rPh>
    <rPh sb="33" eb="35">
      <t>レイワ</t>
    </rPh>
    <rPh sb="36" eb="37">
      <t>ネン</t>
    </rPh>
    <rPh sb="38" eb="39">
      <t>ガツ</t>
    </rPh>
    <rPh sb="40" eb="41">
      <t>ニチ</t>
    </rPh>
    <rPh sb="44" eb="45">
      <t>ガツ</t>
    </rPh>
    <rPh sb="47" eb="48">
      <t>ニチ</t>
    </rPh>
    <phoneticPr fontId="6"/>
  </si>
  <si>
    <t>12-12.青 少 年 活 動  セ ン タ ー 使 用 状 況</t>
    <rPh sb="6" eb="7">
      <t>アオ</t>
    </rPh>
    <rPh sb="8" eb="9">
      <t>ショウ</t>
    </rPh>
    <rPh sb="10" eb="11">
      <t>トシ</t>
    </rPh>
    <rPh sb="12" eb="13">
      <t>カツ</t>
    </rPh>
    <rPh sb="14" eb="15">
      <t>ドウ</t>
    </rPh>
    <rPh sb="25" eb="26">
      <t>ツカ</t>
    </rPh>
    <rPh sb="27" eb="28">
      <t>ヨウ</t>
    </rPh>
    <rPh sb="29" eb="30">
      <t>ジョウ</t>
    </rPh>
    <rPh sb="31" eb="32">
      <t>イワン</t>
    </rPh>
    <phoneticPr fontId="5"/>
  </si>
  <si>
    <t>　　備考：令和２年度は新型コロナウイルスによる緊急事態措置により、令和２年３月５日から５月31日まで臨時休館　また、令和３年１月14日から２月28日は同措置により開館時間が短縮されている。</t>
    <rPh sb="2" eb="4">
      <t>ビコウ</t>
    </rPh>
    <rPh sb="5" eb="7">
      <t>レイワ</t>
    </rPh>
    <rPh sb="8" eb="9">
      <t>ネン</t>
    </rPh>
    <rPh sb="9" eb="10">
      <t>ド</t>
    </rPh>
    <rPh sb="11" eb="13">
      <t>シンガタ</t>
    </rPh>
    <rPh sb="23" eb="25">
      <t>キンキュウ</t>
    </rPh>
    <rPh sb="25" eb="27">
      <t>ジタイ</t>
    </rPh>
    <rPh sb="27" eb="29">
      <t>ソチ</t>
    </rPh>
    <rPh sb="33" eb="35">
      <t>レイワ</t>
    </rPh>
    <rPh sb="36" eb="37">
      <t>ネン</t>
    </rPh>
    <rPh sb="38" eb="39">
      <t>ガツ</t>
    </rPh>
    <rPh sb="40" eb="41">
      <t>ニチ</t>
    </rPh>
    <rPh sb="44" eb="45">
      <t>ガツ</t>
    </rPh>
    <rPh sb="47" eb="48">
      <t>ニチ</t>
    </rPh>
    <phoneticPr fontId="6"/>
  </si>
  <si>
    <t>13-1.類型別交通事故発生状況</t>
    <rPh sb="5" eb="6">
      <t>タグイ</t>
    </rPh>
    <rPh sb="6" eb="7">
      <t>カタ</t>
    </rPh>
    <rPh sb="7" eb="8">
      <t>ベツ</t>
    </rPh>
    <rPh sb="8" eb="9">
      <t>コウ</t>
    </rPh>
    <rPh sb="9" eb="10">
      <t>ツウ</t>
    </rPh>
    <rPh sb="10" eb="11">
      <t>コト</t>
    </rPh>
    <rPh sb="11" eb="12">
      <t>ユエ</t>
    </rPh>
    <rPh sb="12" eb="13">
      <t>パツ</t>
    </rPh>
    <rPh sb="13" eb="14">
      <t>ショウ</t>
    </rPh>
    <rPh sb="14" eb="15">
      <t>ジョウ</t>
    </rPh>
    <rPh sb="15" eb="16">
      <t>イワン</t>
    </rPh>
    <phoneticPr fontId="5"/>
  </si>
  <si>
    <t>区　　　　分</t>
    <rPh sb="0" eb="1">
      <t>ク</t>
    </rPh>
    <rPh sb="5" eb="6">
      <t>ブン</t>
    </rPh>
    <phoneticPr fontId="5"/>
  </si>
  <si>
    <t>総数(A+B+C+D)</t>
    <rPh sb="0" eb="1">
      <t>ソウスウ</t>
    </rPh>
    <phoneticPr fontId="5"/>
  </si>
  <si>
    <t>人対車両(A)</t>
    <rPh sb="0" eb="1">
      <t>ヒト</t>
    </rPh>
    <rPh sb="1" eb="2">
      <t>タイ</t>
    </rPh>
    <rPh sb="2" eb="4">
      <t>シャリョウ</t>
    </rPh>
    <phoneticPr fontId="5"/>
  </si>
  <si>
    <t>対面通行中</t>
    <rPh sb="0" eb="2">
      <t>タイメン</t>
    </rPh>
    <rPh sb="2" eb="4">
      <t>ツウコウ</t>
    </rPh>
    <rPh sb="4" eb="5">
      <t>ナカ</t>
    </rPh>
    <phoneticPr fontId="5"/>
  </si>
  <si>
    <t>背面通行中</t>
    <rPh sb="0" eb="2">
      <t>ハイメン</t>
    </rPh>
    <rPh sb="2" eb="4">
      <t>ツウコウ</t>
    </rPh>
    <rPh sb="4" eb="5">
      <t>ナカ</t>
    </rPh>
    <phoneticPr fontId="5"/>
  </si>
  <si>
    <t>横断中</t>
    <rPh sb="0" eb="2">
      <t>オウダン</t>
    </rPh>
    <rPh sb="2" eb="3">
      <t>ナカ</t>
    </rPh>
    <phoneticPr fontId="5"/>
  </si>
  <si>
    <t>横断歩道</t>
    <rPh sb="0" eb="2">
      <t>オウダン</t>
    </rPh>
    <rPh sb="2" eb="4">
      <t>ホドウ</t>
    </rPh>
    <phoneticPr fontId="5"/>
  </si>
  <si>
    <t>横断歩道附近</t>
    <rPh sb="0" eb="2">
      <t>オウダン</t>
    </rPh>
    <rPh sb="2" eb="4">
      <t>ホドウ</t>
    </rPh>
    <rPh sb="4" eb="6">
      <t>フキン</t>
    </rPh>
    <phoneticPr fontId="5"/>
  </si>
  <si>
    <t>横断歩道橋附近</t>
    <rPh sb="0" eb="2">
      <t>オウダン</t>
    </rPh>
    <rPh sb="2" eb="5">
      <t>ホドウキョウ</t>
    </rPh>
    <rPh sb="5" eb="7">
      <t>フキン</t>
    </rPh>
    <phoneticPr fontId="5"/>
  </si>
  <si>
    <t>路上遊戯中</t>
    <rPh sb="0" eb="2">
      <t>ロジョウ</t>
    </rPh>
    <rPh sb="2" eb="4">
      <t>ユウギ</t>
    </rPh>
    <rPh sb="4" eb="5">
      <t>ナカ</t>
    </rPh>
    <phoneticPr fontId="5"/>
  </si>
  <si>
    <t>路上作業中</t>
    <rPh sb="0" eb="2">
      <t>ロジョウ</t>
    </rPh>
    <rPh sb="2" eb="4">
      <t>サギョウ</t>
    </rPh>
    <rPh sb="4" eb="5">
      <t>ナカ</t>
    </rPh>
    <phoneticPr fontId="5"/>
  </si>
  <si>
    <t>路上停止中</t>
    <rPh sb="0" eb="1">
      <t>ロ</t>
    </rPh>
    <rPh sb="1" eb="2">
      <t>ウエ</t>
    </rPh>
    <rPh sb="2" eb="4">
      <t>テイシ</t>
    </rPh>
    <rPh sb="4" eb="5">
      <t>ナカ</t>
    </rPh>
    <phoneticPr fontId="5"/>
  </si>
  <si>
    <t>路上横臥</t>
    <rPh sb="0" eb="1">
      <t>ロ</t>
    </rPh>
    <rPh sb="1" eb="2">
      <t>ウエ</t>
    </rPh>
    <rPh sb="2" eb="4">
      <t>オウガ</t>
    </rPh>
    <phoneticPr fontId="5"/>
  </si>
  <si>
    <t>車両相互(B)</t>
    <phoneticPr fontId="5"/>
  </si>
  <si>
    <t>正面衝突</t>
    <rPh sb="0" eb="2">
      <t>ショウメン</t>
    </rPh>
    <rPh sb="2" eb="4">
      <t>ショウトツ</t>
    </rPh>
    <phoneticPr fontId="5"/>
  </si>
  <si>
    <t>追突進行中</t>
    <rPh sb="0" eb="2">
      <t>ツイトツ</t>
    </rPh>
    <rPh sb="2" eb="5">
      <t>シンコウチュウ</t>
    </rPh>
    <phoneticPr fontId="5"/>
  </si>
  <si>
    <t>追突その他</t>
    <rPh sb="0" eb="2">
      <t>ツイトツ</t>
    </rPh>
    <rPh sb="4" eb="5">
      <t>タ</t>
    </rPh>
    <phoneticPr fontId="5"/>
  </si>
  <si>
    <t>出合頭</t>
    <rPh sb="0" eb="2">
      <t>デアイ</t>
    </rPh>
    <rPh sb="2" eb="3">
      <t>ガシラ</t>
    </rPh>
    <phoneticPr fontId="5"/>
  </si>
  <si>
    <t>追越追抜時</t>
    <rPh sb="0" eb="2">
      <t>オイコ</t>
    </rPh>
    <rPh sb="2" eb="4">
      <t>オイヌ</t>
    </rPh>
    <rPh sb="4" eb="5">
      <t>ジ</t>
    </rPh>
    <phoneticPr fontId="5"/>
  </si>
  <si>
    <t>すれ違時</t>
    <rPh sb="0" eb="3">
      <t>スレチガ</t>
    </rPh>
    <rPh sb="3" eb="4">
      <t>ジ</t>
    </rPh>
    <phoneticPr fontId="5"/>
  </si>
  <si>
    <t>左折時</t>
    <rPh sb="0" eb="2">
      <t>サセツ</t>
    </rPh>
    <rPh sb="2" eb="3">
      <t>ジ</t>
    </rPh>
    <phoneticPr fontId="5"/>
  </si>
  <si>
    <t>右折直進</t>
    <rPh sb="0" eb="2">
      <t>ウセツ</t>
    </rPh>
    <rPh sb="2" eb="4">
      <t>チョクシン</t>
    </rPh>
    <phoneticPr fontId="5"/>
  </si>
  <si>
    <t>右折その他</t>
    <rPh sb="0" eb="2">
      <t>ウセツ</t>
    </rPh>
    <rPh sb="4" eb="5">
      <t>タ</t>
    </rPh>
    <phoneticPr fontId="5"/>
  </si>
  <si>
    <t>車両単独(C)</t>
    <rPh sb="0" eb="2">
      <t>シャリョウ</t>
    </rPh>
    <rPh sb="2" eb="4">
      <t>タンドク</t>
    </rPh>
    <phoneticPr fontId="5"/>
  </si>
  <si>
    <t>工作物衝突</t>
    <rPh sb="0" eb="1">
      <t>コウ</t>
    </rPh>
    <rPh sb="1" eb="2">
      <t>ツクル</t>
    </rPh>
    <rPh sb="2" eb="3">
      <t>ブツ</t>
    </rPh>
    <rPh sb="3" eb="5">
      <t>ショウトツ</t>
    </rPh>
    <phoneticPr fontId="5"/>
  </si>
  <si>
    <t>電柱</t>
    <rPh sb="0" eb="2">
      <t>デンチュウ</t>
    </rPh>
    <phoneticPr fontId="5"/>
  </si>
  <si>
    <t>標識</t>
    <rPh sb="0" eb="2">
      <t>ヒョウシキ</t>
    </rPh>
    <phoneticPr fontId="6"/>
  </si>
  <si>
    <t>分離帯</t>
    <rPh sb="0" eb="3">
      <t>ブンリタイ</t>
    </rPh>
    <phoneticPr fontId="5"/>
  </si>
  <si>
    <t>防護柵等</t>
    <rPh sb="0" eb="2">
      <t>ボウゴ</t>
    </rPh>
    <rPh sb="2" eb="3">
      <t>サク</t>
    </rPh>
    <rPh sb="3" eb="4">
      <t>トウ</t>
    </rPh>
    <phoneticPr fontId="5"/>
  </si>
  <si>
    <t>家屋・塀</t>
    <rPh sb="0" eb="2">
      <t>カオク</t>
    </rPh>
    <rPh sb="3" eb="4">
      <t>ヘイ</t>
    </rPh>
    <phoneticPr fontId="6"/>
  </si>
  <si>
    <t>橋脚・橋梁</t>
    <rPh sb="0" eb="2">
      <t>キョウキャク</t>
    </rPh>
    <rPh sb="3" eb="5">
      <t>キョウリョウ</t>
    </rPh>
    <phoneticPr fontId="6"/>
  </si>
  <si>
    <t>その他工作物</t>
    <rPh sb="0" eb="3">
      <t>ソノタ</t>
    </rPh>
    <rPh sb="3" eb="6">
      <t>コウサクブツ</t>
    </rPh>
    <phoneticPr fontId="5"/>
  </si>
  <si>
    <t>駐車車両</t>
    <rPh sb="0" eb="2">
      <t>チュウシャ</t>
    </rPh>
    <rPh sb="2" eb="4">
      <t>シャリョウ</t>
    </rPh>
    <phoneticPr fontId="5"/>
  </si>
  <si>
    <t>路外逸脱</t>
    <rPh sb="0" eb="1">
      <t>ロ</t>
    </rPh>
    <rPh sb="1" eb="2">
      <t>ソト</t>
    </rPh>
    <rPh sb="2" eb="3">
      <t>イツダツ</t>
    </rPh>
    <rPh sb="3" eb="4">
      <t>ダツ</t>
    </rPh>
    <phoneticPr fontId="5"/>
  </si>
  <si>
    <t>転倒</t>
    <rPh sb="0" eb="2">
      <t>テントウ</t>
    </rPh>
    <phoneticPr fontId="5"/>
  </si>
  <si>
    <t>列車(D)</t>
    <rPh sb="0" eb="2">
      <t>レッシャ</t>
    </rPh>
    <phoneticPr fontId="6"/>
  </si>
  <si>
    <t>資料：門真警察署</t>
    <rPh sb="0" eb="2">
      <t>シリョウ</t>
    </rPh>
    <rPh sb="3" eb="5">
      <t>カドマ</t>
    </rPh>
    <rPh sb="5" eb="8">
      <t>ケイサツショ</t>
    </rPh>
    <phoneticPr fontId="5"/>
  </si>
  <si>
    <t>13-2.路線別交通事故発生状況</t>
    <rPh sb="5" eb="6">
      <t>ミチ</t>
    </rPh>
    <rPh sb="6" eb="7">
      <t>セン</t>
    </rPh>
    <rPh sb="7" eb="8">
      <t>ベツ</t>
    </rPh>
    <rPh sb="8" eb="9">
      <t>コウ</t>
    </rPh>
    <rPh sb="9" eb="10">
      <t>ツウ</t>
    </rPh>
    <rPh sb="10" eb="11">
      <t>コト</t>
    </rPh>
    <rPh sb="11" eb="12">
      <t>ユエ</t>
    </rPh>
    <rPh sb="12" eb="13">
      <t>パツ</t>
    </rPh>
    <rPh sb="13" eb="14">
      <t>ショウ</t>
    </rPh>
    <rPh sb="14" eb="15">
      <t>ジョウ</t>
    </rPh>
    <rPh sb="15" eb="16">
      <t>イワン</t>
    </rPh>
    <phoneticPr fontId="5"/>
  </si>
  <si>
    <t>路　　線　　名</t>
    <rPh sb="0" eb="1">
      <t>ロ</t>
    </rPh>
    <rPh sb="3" eb="4">
      <t>セン</t>
    </rPh>
    <rPh sb="6" eb="7">
      <t>ナ</t>
    </rPh>
    <phoneticPr fontId="5"/>
  </si>
  <si>
    <t>総数</t>
    <rPh sb="0" eb="1">
      <t>ソウスウ</t>
    </rPh>
    <phoneticPr fontId="5"/>
  </si>
  <si>
    <t>国道1号大阪北道路</t>
    <rPh sb="0" eb="2">
      <t>コクドウ</t>
    </rPh>
    <rPh sb="3" eb="4">
      <t>ゴウ</t>
    </rPh>
    <rPh sb="4" eb="6">
      <t>オオサカ</t>
    </rPh>
    <rPh sb="6" eb="7">
      <t>キタ</t>
    </rPh>
    <rPh sb="7" eb="9">
      <t>ドウロ</t>
    </rPh>
    <phoneticPr fontId="5"/>
  </si>
  <si>
    <t>国道163号</t>
    <rPh sb="0" eb="2">
      <t>コクドウ</t>
    </rPh>
    <rPh sb="2" eb="6">
      <t>１６３ゴウ</t>
    </rPh>
    <phoneticPr fontId="5"/>
  </si>
  <si>
    <t>府道大阪中央環状線</t>
    <rPh sb="0" eb="1">
      <t>フ</t>
    </rPh>
    <rPh sb="1" eb="2">
      <t>ミチ</t>
    </rPh>
    <rPh sb="2" eb="4">
      <t>オオサカ</t>
    </rPh>
    <rPh sb="4" eb="6">
      <t>チュウオウ</t>
    </rPh>
    <rPh sb="6" eb="8">
      <t>カンジョウ</t>
    </rPh>
    <rPh sb="8" eb="9">
      <t>セン</t>
    </rPh>
    <phoneticPr fontId="5"/>
  </si>
  <si>
    <t>府道八尾枚方線</t>
    <rPh sb="0" eb="1">
      <t>フ</t>
    </rPh>
    <rPh sb="1" eb="2">
      <t>ミチ</t>
    </rPh>
    <rPh sb="2" eb="4">
      <t>ヤオ</t>
    </rPh>
    <rPh sb="4" eb="6">
      <t>ヒラカタ</t>
    </rPh>
    <rPh sb="6" eb="7">
      <t>セン</t>
    </rPh>
    <phoneticPr fontId="5"/>
  </si>
  <si>
    <t>府道守口門真線</t>
    <rPh sb="0" eb="1">
      <t>フ</t>
    </rPh>
    <rPh sb="1" eb="2">
      <t>ミチ</t>
    </rPh>
    <rPh sb="2" eb="4">
      <t>モリグチ</t>
    </rPh>
    <rPh sb="4" eb="6">
      <t>カドマ</t>
    </rPh>
    <rPh sb="6" eb="7">
      <t>セン</t>
    </rPh>
    <phoneticPr fontId="5"/>
  </si>
  <si>
    <t>府道深野南寺方大阪線</t>
    <rPh sb="0" eb="1">
      <t>フ</t>
    </rPh>
    <rPh sb="1" eb="2">
      <t>ミチ</t>
    </rPh>
    <rPh sb="2" eb="4">
      <t>フカノ</t>
    </rPh>
    <rPh sb="4" eb="5">
      <t>ミナミ</t>
    </rPh>
    <rPh sb="5" eb="6">
      <t>テラ</t>
    </rPh>
    <rPh sb="6" eb="7">
      <t>カタ</t>
    </rPh>
    <rPh sb="7" eb="9">
      <t>オオサカ</t>
    </rPh>
    <rPh sb="9" eb="10">
      <t>セン</t>
    </rPh>
    <phoneticPr fontId="5"/>
  </si>
  <si>
    <t>府道八尾茨木線</t>
    <rPh sb="0" eb="1">
      <t>フ</t>
    </rPh>
    <rPh sb="1" eb="2">
      <t>ミチ</t>
    </rPh>
    <rPh sb="2" eb="4">
      <t>ヤオ</t>
    </rPh>
    <rPh sb="4" eb="6">
      <t>イバラギ</t>
    </rPh>
    <rPh sb="6" eb="7">
      <t>セン</t>
    </rPh>
    <phoneticPr fontId="5"/>
  </si>
  <si>
    <t>その他の府道</t>
    <rPh sb="0" eb="3">
      <t>ソノタ</t>
    </rPh>
    <rPh sb="4" eb="5">
      <t>フ</t>
    </rPh>
    <rPh sb="5" eb="6">
      <t>ミチ</t>
    </rPh>
    <phoneticPr fontId="5"/>
  </si>
  <si>
    <t>市道・その他</t>
    <rPh sb="0" eb="1">
      <t>シ</t>
    </rPh>
    <rPh sb="1" eb="2">
      <t>ミチ</t>
    </rPh>
    <rPh sb="3" eb="6">
      <t>ソノタ</t>
    </rPh>
    <phoneticPr fontId="5"/>
  </si>
  <si>
    <t xml:space="preserve">　　  13-3.罪　種　別　刑　法　犯  　認　知　・　検　挙　件　数    </t>
    <rPh sb="9" eb="10">
      <t>ツミ</t>
    </rPh>
    <rPh sb="11" eb="12">
      <t>タネ</t>
    </rPh>
    <rPh sb="13" eb="14">
      <t>ベツ</t>
    </rPh>
    <rPh sb="15" eb="16">
      <t>ケイ</t>
    </rPh>
    <rPh sb="17" eb="18">
      <t>ホウ</t>
    </rPh>
    <rPh sb="19" eb="20">
      <t>ハン</t>
    </rPh>
    <rPh sb="23" eb="24">
      <t>ニン</t>
    </rPh>
    <rPh sb="25" eb="26">
      <t>チ</t>
    </rPh>
    <rPh sb="29" eb="30">
      <t>ケン</t>
    </rPh>
    <rPh sb="31" eb="32">
      <t>キョ</t>
    </rPh>
    <rPh sb="33" eb="34">
      <t>ケン</t>
    </rPh>
    <rPh sb="35" eb="36">
      <t>カズ</t>
    </rPh>
    <phoneticPr fontId="5"/>
  </si>
  <si>
    <t>年　　　次</t>
    <rPh sb="4" eb="5">
      <t>ツ</t>
    </rPh>
    <phoneticPr fontId="5"/>
  </si>
  <si>
    <t>総　　　　　数</t>
    <rPh sb="0" eb="1">
      <t>フサ</t>
    </rPh>
    <rPh sb="6" eb="7">
      <t>カズ</t>
    </rPh>
    <phoneticPr fontId="5"/>
  </si>
  <si>
    <t>凶　悪　犯</t>
    <rPh sb="0" eb="1">
      <t>キョウ</t>
    </rPh>
    <rPh sb="2" eb="3">
      <t>アク</t>
    </rPh>
    <rPh sb="4" eb="5">
      <t>ハン</t>
    </rPh>
    <phoneticPr fontId="5"/>
  </si>
  <si>
    <t>粗　暴　犯</t>
    <rPh sb="0" eb="1">
      <t>ソ</t>
    </rPh>
    <rPh sb="2" eb="3">
      <t>ボウ</t>
    </rPh>
    <rPh sb="4" eb="5">
      <t>ハン</t>
    </rPh>
    <phoneticPr fontId="5"/>
  </si>
  <si>
    <t>窃　盗　犯</t>
    <rPh sb="0" eb="1">
      <t>ヌス</t>
    </rPh>
    <rPh sb="2" eb="3">
      <t>ヌス</t>
    </rPh>
    <rPh sb="4" eb="5">
      <t>ハン</t>
    </rPh>
    <phoneticPr fontId="5"/>
  </si>
  <si>
    <t>知　能　犯</t>
    <rPh sb="0" eb="1">
      <t>チ</t>
    </rPh>
    <rPh sb="2" eb="3">
      <t>ノウ</t>
    </rPh>
    <rPh sb="4" eb="5">
      <t>ハン</t>
    </rPh>
    <phoneticPr fontId="5"/>
  </si>
  <si>
    <t>風　俗　犯</t>
    <rPh sb="0" eb="1">
      <t>カゼ</t>
    </rPh>
    <rPh sb="2" eb="3">
      <t>ゾク</t>
    </rPh>
    <rPh sb="4" eb="5">
      <t>ハン</t>
    </rPh>
    <phoneticPr fontId="5"/>
  </si>
  <si>
    <t>その他の刑法犯</t>
    <rPh sb="2" eb="3">
      <t>ホカ</t>
    </rPh>
    <rPh sb="4" eb="7">
      <t>ケイホウハン</t>
    </rPh>
    <phoneticPr fontId="5"/>
  </si>
  <si>
    <t>重要犯罪総数</t>
    <rPh sb="0" eb="2">
      <t>ジュウヨウ</t>
    </rPh>
    <rPh sb="2" eb="4">
      <t>ハンザイ</t>
    </rPh>
    <rPh sb="4" eb="6">
      <t>ソウスウ</t>
    </rPh>
    <phoneticPr fontId="6"/>
  </si>
  <si>
    <t>重要窃盗犯
総数</t>
    <rPh sb="0" eb="2">
      <t>ジュウヨウ</t>
    </rPh>
    <rPh sb="2" eb="5">
      <t>セットウハン</t>
    </rPh>
    <rPh sb="6" eb="8">
      <t>ソウスウ</t>
    </rPh>
    <phoneticPr fontId="5"/>
  </si>
  <si>
    <t>街頭犯罪総数</t>
    <rPh sb="0" eb="2">
      <t>ガイトウ</t>
    </rPh>
    <rPh sb="2" eb="4">
      <t>ハンザイ</t>
    </rPh>
    <rPh sb="4" eb="6">
      <t>ソウスウ</t>
    </rPh>
    <phoneticPr fontId="5"/>
  </si>
  <si>
    <t>年次</t>
    <rPh sb="1" eb="2">
      <t>ツ</t>
    </rPh>
    <phoneticPr fontId="5"/>
  </si>
  <si>
    <t>うち</t>
    <phoneticPr fontId="6"/>
  </si>
  <si>
    <t>凶器準備集合</t>
    <rPh sb="0" eb="2">
      <t>キョウキ</t>
    </rPh>
    <rPh sb="2" eb="4">
      <t>ジュンビ</t>
    </rPh>
    <rPh sb="4" eb="6">
      <t>シュウゴウ</t>
    </rPh>
    <phoneticPr fontId="5"/>
  </si>
  <si>
    <t>暴行</t>
    <rPh sb="0" eb="2">
      <t>ボウコウ</t>
    </rPh>
    <phoneticPr fontId="5"/>
  </si>
  <si>
    <t>傷害</t>
    <rPh sb="0" eb="2">
      <t>ショウガイ</t>
    </rPh>
    <phoneticPr fontId="5"/>
  </si>
  <si>
    <t>脅迫</t>
    <rPh sb="0" eb="2">
      <t>キョウハク</t>
    </rPh>
    <phoneticPr fontId="5"/>
  </si>
  <si>
    <t>恐喝</t>
    <rPh sb="0" eb="2">
      <t>キョウカツ</t>
    </rPh>
    <phoneticPr fontId="5"/>
  </si>
  <si>
    <t>侵入窃盗</t>
    <rPh sb="0" eb="2">
      <t>シンニュウ</t>
    </rPh>
    <rPh sb="2" eb="4">
      <t>セットウ</t>
    </rPh>
    <phoneticPr fontId="6"/>
  </si>
  <si>
    <t>その他</t>
    <rPh sb="2" eb="3">
      <t>タ</t>
    </rPh>
    <phoneticPr fontId="6"/>
  </si>
  <si>
    <t>詐欺</t>
    <rPh sb="0" eb="2">
      <t>サギ</t>
    </rPh>
    <phoneticPr fontId="5"/>
  </si>
  <si>
    <t>偽造</t>
    <rPh sb="0" eb="2">
      <t>ギゾウ</t>
    </rPh>
    <phoneticPr fontId="5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</si>
  <si>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6"/>
  </si>
  <si>
    <t>公務執行妨害</t>
    <rPh sb="0" eb="2">
      <t>コウム</t>
    </rPh>
    <rPh sb="2" eb="4">
      <t>シッコウ</t>
    </rPh>
    <rPh sb="4" eb="6">
      <t>ボウガイ</t>
    </rPh>
    <phoneticPr fontId="5"/>
  </si>
  <si>
    <t>住居侵入</t>
    <rPh sb="0" eb="2">
      <t>ジュウキョ</t>
    </rPh>
    <rPh sb="2" eb="4">
      <t>シンニュウ</t>
    </rPh>
    <phoneticPr fontId="5"/>
  </si>
  <si>
    <t>人身売買
略取誘拐</t>
    <rPh sb="0" eb="2">
      <t>ジンシン</t>
    </rPh>
    <rPh sb="2" eb="4">
      <t>バイバイ</t>
    </rPh>
    <rPh sb="5" eb="7">
      <t>リャクシュ</t>
    </rPh>
    <rPh sb="7" eb="9">
      <t>ユウカイ</t>
    </rPh>
    <phoneticPr fontId="5"/>
  </si>
  <si>
    <t>盗　　品</t>
    <rPh sb="0" eb="1">
      <t>トウ</t>
    </rPh>
    <rPh sb="3" eb="4">
      <t>ヒン</t>
    </rPh>
    <phoneticPr fontId="5"/>
  </si>
  <si>
    <t>器物損壊</t>
    <rPh sb="0" eb="2">
      <t>キブツ</t>
    </rPh>
    <rPh sb="2" eb="4">
      <t>ソンカイ</t>
    </rPh>
    <phoneticPr fontId="6"/>
  </si>
  <si>
    <t>その他</t>
    <rPh sb="2" eb="3">
      <t>ホカ</t>
    </rPh>
    <phoneticPr fontId="5"/>
  </si>
  <si>
    <t>殺人</t>
    <rPh sb="0" eb="2">
      <t>サツジン</t>
    </rPh>
    <phoneticPr fontId="5"/>
  </si>
  <si>
    <t>強盗</t>
    <rPh sb="0" eb="2">
      <t>ゴウトウ</t>
    </rPh>
    <phoneticPr fontId="5"/>
  </si>
  <si>
    <t>放火</t>
    <rPh sb="0" eb="2">
      <t>ホウカ</t>
    </rPh>
    <phoneticPr fontId="5"/>
  </si>
  <si>
    <t>賭博</t>
    <rPh sb="0" eb="2">
      <t>トバク</t>
    </rPh>
    <phoneticPr fontId="5"/>
  </si>
  <si>
    <t>公然わいせつ
・わいせつ物</t>
    <rPh sb="0" eb="2">
      <t>コウゼン</t>
    </rPh>
    <phoneticPr fontId="5"/>
  </si>
  <si>
    <t>物頒布等
わいせつ</t>
    <rPh sb="0" eb="1">
      <t>モノ</t>
    </rPh>
    <rPh sb="1" eb="2">
      <t>ブン</t>
    </rPh>
    <rPh sb="2" eb="3">
      <t>ヌノ</t>
    </rPh>
    <rPh sb="3" eb="4">
      <t>ナド</t>
    </rPh>
    <phoneticPr fontId="5"/>
  </si>
  <si>
    <t>路上強盗</t>
    <rPh sb="0" eb="2">
      <t>ロジョウ</t>
    </rPh>
    <rPh sb="2" eb="4">
      <t>ゴウトウ</t>
    </rPh>
    <phoneticPr fontId="5"/>
  </si>
  <si>
    <t>空き巣</t>
    <rPh sb="0" eb="1">
      <t>ア</t>
    </rPh>
    <rPh sb="2" eb="3">
      <t>ス</t>
    </rPh>
    <phoneticPr fontId="6"/>
  </si>
  <si>
    <t>忍込み</t>
    <rPh sb="0" eb="1">
      <t>シノ</t>
    </rPh>
    <rPh sb="1" eb="2">
      <t>コ</t>
    </rPh>
    <phoneticPr fontId="6"/>
  </si>
  <si>
    <t>居空き</t>
    <rPh sb="0" eb="1">
      <t>イ</t>
    </rPh>
    <rPh sb="1" eb="2">
      <t>ア</t>
    </rPh>
    <phoneticPr fontId="6"/>
  </si>
  <si>
    <t>事務所荒し</t>
    <rPh sb="0" eb="2">
      <t>ジム</t>
    </rPh>
    <rPh sb="2" eb="3">
      <t>ショ</t>
    </rPh>
    <rPh sb="3" eb="4">
      <t>ア</t>
    </rPh>
    <phoneticPr fontId="6"/>
  </si>
  <si>
    <t>出店荒し</t>
    <rPh sb="0" eb="1">
      <t>デ</t>
    </rPh>
    <rPh sb="1" eb="2">
      <t>ミセ</t>
    </rPh>
    <rPh sb="2" eb="3">
      <t>ア</t>
    </rPh>
    <phoneticPr fontId="6"/>
  </si>
  <si>
    <t>自動車盗</t>
    <rPh sb="0" eb="3">
      <t>ジドウシャ</t>
    </rPh>
    <rPh sb="3" eb="4">
      <t>トウ</t>
    </rPh>
    <phoneticPr fontId="6"/>
  </si>
  <si>
    <t>バイク盗</t>
    <rPh sb="3" eb="4">
      <t>トウ</t>
    </rPh>
    <phoneticPr fontId="6"/>
  </si>
  <si>
    <t>自転車盗</t>
    <rPh sb="0" eb="3">
      <t>ジテンシャ</t>
    </rPh>
    <rPh sb="3" eb="4">
      <t>トウ</t>
    </rPh>
    <phoneticPr fontId="6"/>
  </si>
  <si>
    <t>ひったくり</t>
    <phoneticPr fontId="6"/>
  </si>
  <si>
    <t>すり</t>
    <phoneticPr fontId="6"/>
  </si>
  <si>
    <t>置引き</t>
    <rPh sb="0" eb="1">
      <t>オ</t>
    </rPh>
    <rPh sb="1" eb="2">
      <t>ビ</t>
    </rPh>
    <phoneticPr fontId="6"/>
  </si>
  <si>
    <t>車上狙い</t>
    <rPh sb="0" eb="2">
      <t>シャジョウ</t>
    </rPh>
    <rPh sb="2" eb="3">
      <t>ネラ</t>
    </rPh>
    <phoneticPr fontId="6"/>
  </si>
  <si>
    <t>部品狙い</t>
    <rPh sb="0" eb="2">
      <t>ブヒン</t>
    </rPh>
    <rPh sb="2" eb="3">
      <t>ネラ</t>
    </rPh>
    <phoneticPr fontId="6"/>
  </si>
  <si>
    <t>自販機狙い</t>
    <rPh sb="0" eb="3">
      <t>ジハンキ</t>
    </rPh>
    <rPh sb="3" eb="4">
      <t>ネラ</t>
    </rPh>
    <phoneticPr fontId="6"/>
  </si>
  <si>
    <t>万引き</t>
    <rPh sb="0" eb="2">
      <t>マンビ</t>
    </rPh>
    <phoneticPr fontId="6"/>
  </si>
  <si>
    <t>認知件数</t>
    <rPh sb="0" eb="2">
      <t>ニンチ</t>
    </rPh>
    <rPh sb="2" eb="4">
      <t>ケンスウ</t>
    </rPh>
    <phoneticPr fontId="22"/>
  </si>
  <si>
    <t>認件</t>
    <rPh sb="0" eb="1">
      <t>ニン</t>
    </rPh>
    <rPh sb="1" eb="2">
      <t>ケン</t>
    </rPh>
    <phoneticPr fontId="22"/>
  </si>
  <si>
    <t>検挙件数</t>
    <rPh sb="0" eb="2">
      <t>ケンキョ</t>
    </rPh>
    <rPh sb="2" eb="4">
      <t>ケンスウ</t>
    </rPh>
    <phoneticPr fontId="22"/>
  </si>
  <si>
    <t>検件</t>
    <rPh sb="0" eb="1">
      <t>ケン</t>
    </rPh>
    <rPh sb="1" eb="2">
      <t>ケン</t>
    </rPh>
    <phoneticPr fontId="22"/>
  </si>
  <si>
    <t>検挙人員</t>
    <rPh sb="0" eb="2">
      <t>ケンキョ</t>
    </rPh>
    <rPh sb="2" eb="4">
      <t>ジンイン</t>
    </rPh>
    <phoneticPr fontId="6"/>
  </si>
  <si>
    <t>検人</t>
    <rPh sb="0" eb="1">
      <t>ケン</t>
    </rPh>
    <rPh sb="1" eb="2">
      <t>ジン</t>
    </rPh>
    <phoneticPr fontId="6"/>
  </si>
  <si>
    <t>　　備考：</t>
    <rPh sb="2" eb="4">
      <t>ビコウ</t>
    </rPh>
    <phoneticPr fontId="5"/>
  </si>
  <si>
    <t>検挙人員について、複数の罪種による事犯の場合、最も法定刑の重い罪種に計上される。</t>
    <phoneticPr fontId="6"/>
  </si>
  <si>
    <t>×</t>
  </si>
  <si>
    <t>　　資料：</t>
    <rPh sb="2" eb="4">
      <t>シリョウ</t>
    </rPh>
    <phoneticPr fontId="5"/>
  </si>
  <si>
    <t>門真警察署</t>
    <phoneticPr fontId="6"/>
  </si>
  <si>
    <t>「再表示」して、全項目に入力のこと！</t>
    <rPh sb="1" eb="4">
      <t>サイヒョウジ</t>
    </rPh>
    <rPh sb="8" eb="11">
      <t>ゼンコウモク</t>
    </rPh>
    <rPh sb="12" eb="14">
      <t>ニュウリョク</t>
    </rPh>
    <phoneticPr fontId="6"/>
  </si>
  <si>
    <t>掲載箇所</t>
    <rPh sb="0" eb="2">
      <t>ケイサイ</t>
    </rPh>
    <rPh sb="2" eb="4">
      <t>カショ</t>
    </rPh>
    <phoneticPr fontId="6"/>
  </si>
  <si>
    <t>・</t>
    <phoneticPr fontId="6"/>
  </si>
  <si>
    <t>部分は、府警HP「犯罪統計」から項目が除かれている。</t>
    <rPh sb="0" eb="2">
      <t>ブブン</t>
    </rPh>
    <rPh sb="4" eb="6">
      <t>フケイ</t>
    </rPh>
    <rPh sb="9" eb="11">
      <t>ハンザイ</t>
    </rPh>
    <rPh sb="11" eb="13">
      <t>トウケイ</t>
    </rPh>
    <rPh sb="16" eb="18">
      <t>コウモク</t>
    </rPh>
    <rPh sb="19" eb="20">
      <t>ノゾ</t>
    </rPh>
    <phoneticPr fontId="6"/>
  </si>
  <si>
    <t xml:space="preserve">13-4.少　年　不　良　行　為　別　件　数  </t>
    <rPh sb="5" eb="6">
      <t>ショウ</t>
    </rPh>
    <rPh sb="7" eb="8">
      <t>トシ</t>
    </rPh>
    <rPh sb="9" eb="10">
      <t>フ</t>
    </rPh>
    <rPh sb="11" eb="12">
      <t>リョウ</t>
    </rPh>
    <rPh sb="13" eb="14">
      <t>ギョウ</t>
    </rPh>
    <rPh sb="15" eb="16">
      <t>タメ</t>
    </rPh>
    <rPh sb="17" eb="18">
      <t>ベツ</t>
    </rPh>
    <rPh sb="19" eb="20">
      <t>ケン</t>
    </rPh>
    <rPh sb="21" eb="22">
      <t>カズ</t>
    </rPh>
    <phoneticPr fontId="5"/>
  </si>
  <si>
    <t>年次</t>
    <phoneticPr fontId="5"/>
  </si>
  <si>
    <t>飲　酒</t>
    <rPh sb="0" eb="1">
      <t>イン</t>
    </rPh>
    <rPh sb="2" eb="3">
      <t>サケ</t>
    </rPh>
    <phoneticPr fontId="5"/>
  </si>
  <si>
    <t>喫　煙</t>
    <rPh sb="0" eb="1">
      <t>キッ</t>
    </rPh>
    <rPh sb="2" eb="3">
      <t>ケムリ</t>
    </rPh>
    <phoneticPr fontId="5"/>
  </si>
  <si>
    <t>薬　　物　　乱　　用</t>
    <rPh sb="0" eb="1">
      <t>クスリ</t>
    </rPh>
    <rPh sb="3" eb="4">
      <t>モノ</t>
    </rPh>
    <rPh sb="6" eb="7">
      <t>ラン</t>
    </rPh>
    <rPh sb="9" eb="10">
      <t>ヨウ</t>
    </rPh>
    <phoneticPr fontId="5"/>
  </si>
  <si>
    <t>凶　器</t>
    <rPh sb="0" eb="1">
      <t>キョウ</t>
    </rPh>
    <rPh sb="2" eb="3">
      <t>ウツワ</t>
    </rPh>
    <phoneticPr fontId="5"/>
  </si>
  <si>
    <t>乱暴・</t>
    <rPh sb="0" eb="2">
      <t>ランボウ</t>
    </rPh>
    <phoneticPr fontId="5"/>
  </si>
  <si>
    <t>たかり</t>
    <phoneticPr fontId="5"/>
  </si>
  <si>
    <t>粗暴行為</t>
    <rPh sb="0" eb="2">
      <t>ソボウ</t>
    </rPh>
    <rPh sb="2" eb="4">
      <t>コウイ</t>
    </rPh>
    <phoneticPr fontId="5"/>
  </si>
  <si>
    <t>深　　夜</t>
    <rPh sb="0" eb="1">
      <t>ブカ</t>
    </rPh>
    <rPh sb="3" eb="4">
      <t>ヨル</t>
    </rPh>
    <phoneticPr fontId="5"/>
  </si>
  <si>
    <t>家　出</t>
    <rPh sb="0" eb="1">
      <t>イエ</t>
    </rPh>
    <rPh sb="2" eb="3">
      <t>デ</t>
    </rPh>
    <phoneticPr fontId="5"/>
  </si>
  <si>
    <t>無　断</t>
    <rPh sb="0" eb="1">
      <t>ム</t>
    </rPh>
    <rPh sb="2" eb="3">
      <t>ダン</t>
    </rPh>
    <phoneticPr fontId="5"/>
  </si>
  <si>
    <t>不健全</t>
    <rPh sb="0" eb="1">
      <t>フ</t>
    </rPh>
    <rPh sb="1" eb="3">
      <t>ケンゼン</t>
    </rPh>
    <phoneticPr fontId="5"/>
  </si>
  <si>
    <t>婦　女</t>
    <rPh sb="0" eb="1">
      <t>フ</t>
    </rPh>
    <rPh sb="2" eb="3">
      <t>オンナ</t>
    </rPh>
    <phoneticPr fontId="5"/>
  </si>
  <si>
    <t>不　良</t>
    <rPh sb="0" eb="1">
      <t>フ</t>
    </rPh>
    <rPh sb="2" eb="3">
      <t>リョウ</t>
    </rPh>
    <phoneticPr fontId="5"/>
  </si>
  <si>
    <t>怠　学</t>
    <rPh sb="0" eb="1">
      <t>ナマ</t>
    </rPh>
    <rPh sb="2" eb="3">
      <t>マナブ</t>
    </rPh>
    <phoneticPr fontId="5"/>
  </si>
  <si>
    <t>怠　業</t>
    <rPh sb="0" eb="1">
      <t>ナマ</t>
    </rPh>
    <rPh sb="2" eb="3">
      <t>ギョウ</t>
    </rPh>
    <phoneticPr fontId="5"/>
  </si>
  <si>
    <t>金　品</t>
    <rPh sb="0" eb="1">
      <t>キン</t>
    </rPh>
    <rPh sb="2" eb="3">
      <t>シナ</t>
    </rPh>
    <phoneticPr fontId="5"/>
  </si>
  <si>
    <t>暴　走</t>
    <rPh sb="0" eb="1">
      <t>アバ</t>
    </rPh>
    <rPh sb="2" eb="3">
      <t>ソウ</t>
    </rPh>
    <phoneticPr fontId="5"/>
  </si>
  <si>
    <t>シンナー等</t>
    <rPh sb="4" eb="5">
      <t>トウ</t>
    </rPh>
    <phoneticPr fontId="5"/>
  </si>
  <si>
    <t>接着剤</t>
    <rPh sb="0" eb="1">
      <t>セツ</t>
    </rPh>
    <rPh sb="1" eb="2">
      <t>チャクザ</t>
    </rPh>
    <rPh sb="2" eb="3">
      <t>ヤクザイ</t>
    </rPh>
    <phoneticPr fontId="5"/>
  </si>
  <si>
    <t>携　帯</t>
    <rPh sb="0" eb="1">
      <t>タズサ</t>
    </rPh>
    <rPh sb="2" eb="3">
      <t>オビ</t>
    </rPh>
    <phoneticPr fontId="5"/>
  </si>
  <si>
    <t>けんか</t>
    <phoneticPr fontId="5"/>
  </si>
  <si>
    <t>はいかい</t>
    <phoneticPr fontId="5"/>
  </si>
  <si>
    <t>外　泊</t>
    <rPh sb="0" eb="1">
      <t>ソト</t>
    </rPh>
    <rPh sb="2" eb="3">
      <t>ハク</t>
    </rPh>
    <phoneticPr fontId="5"/>
  </si>
  <si>
    <t>性行為</t>
    <rPh sb="0" eb="3">
      <t>セイコウイ</t>
    </rPh>
    <phoneticPr fontId="5"/>
  </si>
  <si>
    <t>いたずら</t>
    <phoneticPr fontId="5"/>
  </si>
  <si>
    <t>交　友</t>
    <rPh sb="0" eb="1">
      <t>コウ</t>
    </rPh>
    <rPh sb="2" eb="3">
      <t>トモ</t>
    </rPh>
    <phoneticPr fontId="5"/>
  </si>
  <si>
    <t>娯　楽</t>
    <rPh sb="0" eb="1">
      <t>タノ</t>
    </rPh>
    <rPh sb="2" eb="3">
      <t>ラク</t>
    </rPh>
    <phoneticPr fontId="5"/>
  </si>
  <si>
    <t>持出し</t>
    <rPh sb="0" eb="2">
      <t>モチダ</t>
    </rPh>
    <phoneticPr fontId="5"/>
  </si>
  <si>
    <t>行　為</t>
    <rPh sb="0" eb="1">
      <t>ギョウ</t>
    </rPh>
    <rPh sb="2" eb="3">
      <t>タメ</t>
    </rPh>
    <phoneticPr fontId="5"/>
  </si>
  <si>
    <t>　　資料：門真警察署</t>
    <rPh sb="2" eb="4">
      <t>シリョウ</t>
    </rPh>
    <rPh sb="5" eb="7">
      <t>カドマ</t>
    </rPh>
    <rPh sb="7" eb="10">
      <t>ケイサツショ</t>
    </rPh>
    <phoneticPr fontId="5"/>
  </si>
  <si>
    <t>13-5．消防施設等の状況</t>
    <rPh sb="5" eb="6">
      <t>ケ</t>
    </rPh>
    <rPh sb="6" eb="7">
      <t>ボウ</t>
    </rPh>
    <rPh sb="7" eb="8">
      <t>シ</t>
    </rPh>
    <rPh sb="8" eb="9">
      <t>セツ</t>
    </rPh>
    <rPh sb="9" eb="10">
      <t>ナド</t>
    </rPh>
    <rPh sb="11" eb="12">
      <t>ジョウ</t>
    </rPh>
    <rPh sb="12" eb="13">
      <t>キョウ</t>
    </rPh>
    <phoneticPr fontId="5"/>
  </si>
  <si>
    <t>　本表は、守口市・門真市における12月31日現在の数である。</t>
    <rPh sb="1" eb="2">
      <t>ホン</t>
    </rPh>
    <rPh sb="2" eb="3">
      <t>ヒョウ</t>
    </rPh>
    <rPh sb="5" eb="8">
      <t>モリグチシ</t>
    </rPh>
    <rPh sb="9" eb="12">
      <t>カドマシ</t>
    </rPh>
    <rPh sb="18" eb="19">
      <t>ガツ</t>
    </rPh>
    <rPh sb="21" eb="22">
      <t>ニチ</t>
    </rPh>
    <rPh sb="22" eb="24">
      <t>ゲンザイ</t>
    </rPh>
    <rPh sb="25" eb="26">
      <t>カズ</t>
    </rPh>
    <phoneticPr fontId="5"/>
  </si>
  <si>
    <t>施　　　　　　設</t>
    <rPh sb="0" eb="1">
      <t>シ</t>
    </rPh>
    <rPh sb="7" eb="8">
      <t>セツ</t>
    </rPh>
    <phoneticPr fontId="5"/>
  </si>
  <si>
    <t>消防施設</t>
    <rPh sb="0" eb="2">
      <t>ショウボウ</t>
    </rPh>
    <rPh sb="2" eb="4">
      <t>シセツ</t>
    </rPh>
    <phoneticPr fontId="5"/>
  </si>
  <si>
    <t>消防本部</t>
    <rPh sb="0" eb="2">
      <t>ショウボウ</t>
    </rPh>
    <rPh sb="2" eb="4">
      <t>ホンブ</t>
    </rPh>
    <phoneticPr fontId="5"/>
  </si>
  <si>
    <t>消防署</t>
    <rPh sb="0" eb="3">
      <t>ショウボウショ</t>
    </rPh>
    <phoneticPr fontId="5"/>
  </si>
  <si>
    <t>出張所</t>
    <rPh sb="0" eb="1">
      <t>シュツ</t>
    </rPh>
    <rPh sb="1" eb="2">
      <t>ハ</t>
    </rPh>
    <rPh sb="2" eb="3">
      <t>トコロ</t>
    </rPh>
    <phoneticPr fontId="5"/>
  </si>
  <si>
    <t>消防用車両</t>
    <rPh sb="0" eb="2">
      <t>ショウボウ</t>
    </rPh>
    <rPh sb="2" eb="3">
      <t>ヨウ</t>
    </rPh>
    <rPh sb="3" eb="5">
      <t>シャリョウ</t>
    </rPh>
    <phoneticPr fontId="5"/>
  </si>
  <si>
    <t>指令車</t>
    <rPh sb="0" eb="2">
      <t>シレイ</t>
    </rPh>
    <rPh sb="2" eb="3">
      <t>シャ</t>
    </rPh>
    <phoneticPr fontId="5"/>
  </si>
  <si>
    <t>指揮広報車</t>
    <rPh sb="0" eb="2">
      <t>シキ</t>
    </rPh>
    <rPh sb="2" eb="4">
      <t>コウホウ</t>
    </rPh>
    <rPh sb="4" eb="5">
      <t>シャ</t>
    </rPh>
    <phoneticPr fontId="5"/>
  </si>
  <si>
    <t>査察広報車</t>
    <rPh sb="0" eb="2">
      <t>ササツ</t>
    </rPh>
    <rPh sb="2" eb="4">
      <t>コウホウ</t>
    </rPh>
    <rPh sb="4" eb="5">
      <t>シャ</t>
    </rPh>
    <phoneticPr fontId="5"/>
  </si>
  <si>
    <t>調査広報車</t>
    <rPh sb="0" eb="2">
      <t>チョウサ</t>
    </rPh>
    <rPh sb="2" eb="4">
      <t>コウホウ</t>
    </rPh>
    <rPh sb="4" eb="5">
      <t>シャ</t>
    </rPh>
    <phoneticPr fontId="5"/>
  </si>
  <si>
    <t>( -)</t>
  </si>
  <si>
    <t>防火広報車</t>
    <rPh sb="0" eb="2">
      <t>ボウカ</t>
    </rPh>
    <rPh sb="2" eb="4">
      <t>コウホウ</t>
    </rPh>
    <rPh sb="4" eb="5">
      <t>シャ</t>
    </rPh>
    <phoneticPr fontId="5"/>
  </si>
  <si>
    <t>指揮調査車</t>
    <rPh sb="0" eb="2">
      <t>シキ</t>
    </rPh>
    <rPh sb="2" eb="4">
      <t>チョウサシャ</t>
    </rPh>
    <rPh sb="4" eb="5">
      <t>クルマ</t>
    </rPh>
    <phoneticPr fontId="5"/>
  </si>
  <si>
    <t>指揮車</t>
    <rPh sb="0" eb="2">
      <t>シキシャ</t>
    </rPh>
    <rPh sb="2" eb="3">
      <t>シャ</t>
    </rPh>
    <phoneticPr fontId="5"/>
  </si>
  <si>
    <t>連絡車</t>
    <rPh sb="0" eb="2">
      <t>レンラクシャ</t>
    </rPh>
    <rPh sb="2" eb="3">
      <t>シャ</t>
    </rPh>
    <phoneticPr fontId="5"/>
  </si>
  <si>
    <t>人員搬送車</t>
    <rPh sb="0" eb="2">
      <t>ジンイン</t>
    </rPh>
    <rPh sb="2" eb="4">
      <t>ハンソウ</t>
    </rPh>
    <rPh sb="4" eb="5">
      <t>シャ</t>
    </rPh>
    <phoneticPr fontId="5"/>
  </si>
  <si>
    <t>救急車</t>
    <rPh sb="0" eb="2">
      <t>キュウキュウ</t>
    </rPh>
    <rPh sb="2" eb="3">
      <t>シャ</t>
    </rPh>
    <phoneticPr fontId="5"/>
  </si>
  <si>
    <t>梯子車</t>
    <rPh sb="0" eb="2">
      <t>ハシゴ</t>
    </rPh>
    <rPh sb="2" eb="3">
      <t>シャ</t>
    </rPh>
    <phoneticPr fontId="5"/>
  </si>
  <si>
    <t>屈折梯子車</t>
    <rPh sb="0" eb="2">
      <t>クッセツ</t>
    </rPh>
    <rPh sb="2" eb="4">
      <t>ハシゴ</t>
    </rPh>
    <rPh sb="4" eb="5">
      <t>シャ</t>
    </rPh>
    <phoneticPr fontId="5"/>
  </si>
  <si>
    <t>タンク車</t>
    <rPh sb="3" eb="4">
      <t>シャ</t>
    </rPh>
    <phoneticPr fontId="5"/>
  </si>
  <si>
    <t>ポンプ車</t>
    <rPh sb="3" eb="4">
      <t>シャ</t>
    </rPh>
    <phoneticPr fontId="5"/>
  </si>
  <si>
    <t>化学車</t>
    <rPh sb="0" eb="2">
      <t>カガク</t>
    </rPh>
    <rPh sb="2" eb="3">
      <t>シャ</t>
    </rPh>
    <phoneticPr fontId="5"/>
  </si>
  <si>
    <t>小型動力ポンプ付積載車</t>
    <rPh sb="0" eb="2">
      <t>コガタ</t>
    </rPh>
    <rPh sb="2" eb="4">
      <t>ドウリョク</t>
    </rPh>
    <rPh sb="7" eb="8">
      <t>ツ</t>
    </rPh>
    <rPh sb="8" eb="10">
      <t>セキサイ</t>
    </rPh>
    <rPh sb="10" eb="11">
      <t>クルマ</t>
    </rPh>
    <phoneticPr fontId="5"/>
  </si>
  <si>
    <t>救助工作車</t>
    <rPh sb="0" eb="2">
      <t>キュウジョ</t>
    </rPh>
    <rPh sb="2" eb="4">
      <t>コウサク</t>
    </rPh>
    <rPh sb="4" eb="5">
      <t>シャ</t>
    </rPh>
    <phoneticPr fontId="5"/>
  </si>
  <si>
    <t>人員輸送車</t>
    <rPh sb="0" eb="2">
      <t>ジンイン</t>
    </rPh>
    <rPh sb="2" eb="4">
      <t>ユソウ</t>
    </rPh>
    <rPh sb="4" eb="5">
      <t>シャ</t>
    </rPh>
    <phoneticPr fontId="5"/>
  </si>
  <si>
    <t>起震車</t>
    <rPh sb="0" eb="1">
      <t>オ</t>
    </rPh>
    <rPh sb="1" eb="2">
      <t>シン</t>
    </rPh>
    <rPh sb="2" eb="3">
      <t>シャ</t>
    </rPh>
    <phoneticPr fontId="5"/>
  </si>
  <si>
    <t>ミニ消防自動車</t>
    <rPh sb="2" eb="4">
      <t>ショウボウ</t>
    </rPh>
    <rPh sb="4" eb="7">
      <t>ジドウシャ</t>
    </rPh>
    <phoneticPr fontId="5"/>
  </si>
  <si>
    <t>電源照明車</t>
    <rPh sb="0" eb="2">
      <t>デンゲン</t>
    </rPh>
    <rPh sb="2" eb="4">
      <t>ショウメイ</t>
    </rPh>
    <rPh sb="4" eb="5">
      <t>シャ</t>
    </rPh>
    <phoneticPr fontId="5"/>
  </si>
  <si>
    <t>赤バイ</t>
    <rPh sb="0" eb="1">
      <t>アカ</t>
    </rPh>
    <phoneticPr fontId="5"/>
  </si>
  <si>
    <t>多目的搬送車</t>
    <rPh sb="0" eb="3">
      <t>タモクテキ</t>
    </rPh>
    <rPh sb="3" eb="5">
      <t>ハンソウ</t>
    </rPh>
    <rPh sb="5" eb="6">
      <t>シャ</t>
    </rPh>
    <phoneticPr fontId="5"/>
  </si>
  <si>
    <t>水難救助兼後方支援車</t>
    <rPh sb="0" eb="2">
      <t>スイナン</t>
    </rPh>
    <rPh sb="2" eb="4">
      <t>キュウジョ</t>
    </rPh>
    <rPh sb="4" eb="5">
      <t>ケン</t>
    </rPh>
    <rPh sb="5" eb="7">
      <t>コウホウ</t>
    </rPh>
    <rPh sb="7" eb="9">
      <t>シエン</t>
    </rPh>
    <rPh sb="9" eb="10">
      <t>シャ</t>
    </rPh>
    <phoneticPr fontId="5"/>
  </si>
  <si>
    <t>備考：（　）内については、門真市内における数である。</t>
    <rPh sb="0" eb="2">
      <t>ビコウ</t>
    </rPh>
    <phoneticPr fontId="5"/>
  </si>
  <si>
    <t>資料：守口市門真市消防組合消防本部</t>
    <rPh sb="0" eb="2">
      <t>シリョウ</t>
    </rPh>
    <rPh sb="3" eb="6">
      <t>モリグチシ</t>
    </rPh>
    <rPh sb="6" eb="9">
      <t>カドマシ</t>
    </rPh>
    <rPh sb="9" eb="11">
      <t>ショウボウ</t>
    </rPh>
    <rPh sb="11" eb="13">
      <t>クミアイ</t>
    </rPh>
    <rPh sb="13" eb="15">
      <t>ショウボウ</t>
    </rPh>
    <rPh sb="15" eb="17">
      <t>ホンブ</t>
    </rPh>
    <phoneticPr fontId="5"/>
  </si>
  <si>
    <t>13-6.消防施設(水利）の状況</t>
    <rPh sb="5" eb="6">
      <t>ケ</t>
    </rPh>
    <rPh sb="6" eb="7">
      <t>ボウ</t>
    </rPh>
    <rPh sb="7" eb="8">
      <t>ホドコ</t>
    </rPh>
    <rPh sb="8" eb="9">
      <t>セツ</t>
    </rPh>
    <rPh sb="10" eb="11">
      <t>ミズ</t>
    </rPh>
    <rPh sb="11" eb="12">
      <t>リ</t>
    </rPh>
    <rPh sb="14" eb="15">
      <t>ジョウ</t>
    </rPh>
    <rPh sb="15" eb="16">
      <t>イワン</t>
    </rPh>
    <phoneticPr fontId="5"/>
  </si>
  <si>
    <t>本表は、各年度末現在の数値である。</t>
  </si>
  <si>
    <t>年　次</t>
    <rPh sb="0" eb="1">
      <t>トシ</t>
    </rPh>
    <rPh sb="2" eb="3">
      <t>ツギ</t>
    </rPh>
    <phoneticPr fontId="5"/>
  </si>
  <si>
    <t>消　　火　　栓</t>
    <rPh sb="0" eb="1">
      <t>ケ</t>
    </rPh>
    <rPh sb="3" eb="4">
      <t>ヒ</t>
    </rPh>
    <rPh sb="6" eb="7">
      <t>セン</t>
    </rPh>
    <phoneticPr fontId="5"/>
  </si>
  <si>
    <t>防火水槽（私設含）</t>
    <rPh sb="0" eb="2">
      <t>ボウカ</t>
    </rPh>
    <rPh sb="2" eb="4">
      <t>スイソウ</t>
    </rPh>
    <rPh sb="5" eb="7">
      <t>シセツ</t>
    </rPh>
    <rPh sb="7" eb="8">
      <t>フク</t>
    </rPh>
    <phoneticPr fontId="5"/>
  </si>
  <si>
    <t>そ　　　　の　　　　他</t>
    <rPh sb="10" eb="11">
      <t>ホカ</t>
    </rPh>
    <phoneticPr fontId="5"/>
  </si>
  <si>
    <t>公設</t>
    <rPh sb="0" eb="2">
      <t>コウセツ</t>
    </rPh>
    <phoneticPr fontId="5"/>
  </si>
  <si>
    <t>私設</t>
    <rPh sb="0" eb="2">
      <t>シセツ</t>
    </rPh>
    <phoneticPr fontId="5"/>
  </si>
  <si>
    <t>40㎥以上</t>
    <rPh sb="3" eb="5">
      <t>イジョウ</t>
    </rPh>
    <phoneticPr fontId="5"/>
  </si>
  <si>
    <t>40㎥未満</t>
    <rPh sb="3" eb="5">
      <t>ミマン</t>
    </rPh>
    <phoneticPr fontId="5"/>
  </si>
  <si>
    <t>河川</t>
    <rPh sb="0" eb="2">
      <t>カセン</t>
    </rPh>
    <phoneticPr fontId="5"/>
  </si>
  <si>
    <t>プール</t>
    <phoneticPr fontId="5"/>
  </si>
  <si>
    <t>池・沼</t>
    <rPh sb="0" eb="1">
      <t>イケ</t>
    </rPh>
    <rPh sb="2" eb="3">
      <t>ヌマ</t>
    </rPh>
    <phoneticPr fontId="5"/>
  </si>
  <si>
    <t>泉水</t>
    <rPh sb="0" eb="1">
      <t>イズミ</t>
    </rPh>
    <rPh sb="1" eb="2">
      <t>ミズ</t>
    </rPh>
    <phoneticPr fontId="5"/>
  </si>
  <si>
    <t>　　資料：守口市門真市消防組合消防本部</t>
    <rPh sb="2" eb="4">
      <t>シリョウ</t>
    </rPh>
    <rPh sb="5" eb="8">
      <t>モリグチシ</t>
    </rPh>
    <rPh sb="8" eb="11">
      <t>カドマシ</t>
    </rPh>
    <rPh sb="11" eb="13">
      <t>ショウボウ</t>
    </rPh>
    <rPh sb="13" eb="15">
      <t>クミアイ</t>
    </rPh>
    <rPh sb="15" eb="17">
      <t>ショウボウ</t>
    </rPh>
    <rPh sb="17" eb="19">
      <t>ホンブ</t>
    </rPh>
    <phoneticPr fontId="5"/>
  </si>
  <si>
    <t>13-7.火災発生状況</t>
    <rPh sb="5" eb="6">
      <t>ヒ</t>
    </rPh>
    <rPh sb="6" eb="7">
      <t>ワザワ</t>
    </rPh>
    <rPh sb="7" eb="8">
      <t>パツ</t>
    </rPh>
    <rPh sb="8" eb="9">
      <t>ショウ</t>
    </rPh>
    <rPh sb="9" eb="10">
      <t>ジョウ</t>
    </rPh>
    <rPh sb="10" eb="11">
      <t>イワン</t>
    </rPh>
    <phoneticPr fontId="5"/>
  </si>
  <si>
    <t>年次･月</t>
    <rPh sb="0" eb="2">
      <t>ネンジ</t>
    </rPh>
    <rPh sb="3" eb="4">
      <t>ツキ</t>
    </rPh>
    <phoneticPr fontId="5"/>
  </si>
  <si>
    <t>火災件数</t>
    <rPh sb="0" eb="2">
      <t>カサイ</t>
    </rPh>
    <rPh sb="2" eb="4">
      <t>ケンスウ</t>
    </rPh>
    <phoneticPr fontId="5"/>
  </si>
  <si>
    <t>焼損棟数</t>
    <rPh sb="0" eb="2">
      <t>ショウソン</t>
    </rPh>
    <rPh sb="2" eb="3">
      <t>ムネ</t>
    </rPh>
    <rPh sb="3" eb="4">
      <t>スウ</t>
    </rPh>
    <phoneticPr fontId="5"/>
  </si>
  <si>
    <t>焼損面積（㎡）</t>
    <rPh sb="0" eb="2">
      <t>ショウソン</t>
    </rPh>
    <rPh sb="2" eb="4">
      <t>メンセキ</t>
    </rPh>
    <phoneticPr fontId="5"/>
  </si>
  <si>
    <t>死傷者</t>
    <rPh sb="0" eb="1">
      <t>シ</t>
    </rPh>
    <rPh sb="1" eb="2">
      <t>キズ</t>
    </rPh>
    <phoneticPr fontId="5"/>
  </si>
  <si>
    <t>り　災</t>
    <rPh sb="2" eb="3">
      <t>ワザワ</t>
    </rPh>
    <phoneticPr fontId="5"/>
  </si>
  <si>
    <t>損害額（千円）</t>
    <rPh sb="0" eb="3">
      <t>ソンガイガク</t>
    </rPh>
    <rPh sb="4" eb="6">
      <t>センエン</t>
    </rPh>
    <phoneticPr fontId="5"/>
  </si>
  <si>
    <t>建物</t>
    <rPh sb="0" eb="2">
      <t>タテモノ</t>
    </rPh>
    <phoneticPr fontId="5"/>
  </si>
  <si>
    <t>車両</t>
    <rPh sb="0" eb="2">
      <t>シャリョウ</t>
    </rPh>
    <phoneticPr fontId="5"/>
  </si>
  <si>
    <t>全焼</t>
    <rPh sb="0" eb="2">
      <t>ゼンショウ</t>
    </rPh>
    <phoneticPr fontId="5"/>
  </si>
  <si>
    <t>半焼</t>
    <rPh sb="0" eb="2">
      <t>ハンショウ</t>
    </rPh>
    <phoneticPr fontId="5"/>
  </si>
  <si>
    <t>部分焼</t>
    <rPh sb="0" eb="2">
      <t>ブブン</t>
    </rPh>
    <rPh sb="2" eb="3">
      <t>ヤ</t>
    </rPh>
    <phoneticPr fontId="5"/>
  </si>
  <si>
    <t>ぼや</t>
    <phoneticPr fontId="5"/>
  </si>
  <si>
    <t>死者</t>
    <rPh sb="0" eb="2">
      <t>シシャ</t>
    </rPh>
    <phoneticPr fontId="5"/>
  </si>
  <si>
    <t>負傷者</t>
    <rPh sb="0" eb="1">
      <t>フ</t>
    </rPh>
    <rPh sb="1" eb="2">
      <t>キズ</t>
    </rPh>
    <rPh sb="2" eb="3">
      <t>モノ</t>
    </rPh>
    <phoneticPr fontId="5"/>
  </si>
  <si>
    <t>世帯</t>
    <rPh sb="0" eb="2">
      <t>セタイ</t>
    </rPh>
    <phoneticPr fontId="5"/>
  </si>
  <si>
    <t>人員</t>
    <rPh sb="0" eb="1">
      <t>ヒト</t>
    </rPh>
    <rPh sb="1" eb="2">
      <t>イン</t>
    </rPh>
    <phoneticPr fontId="5"/>
  </si>
  <si>
    <t>建物火災</t>
    <rPh sb="0" eb="2">
      <t>タテモノ</t>
    </rPh>
    <rPh sb="2" eb="4">
      <t>カサイ</t>
    </rPh>
    <phoneticPr fontId="5"/>
  </si>
  <si>
    <t>爆発</t>
    <rPh sb="0" eb="2">
      <t>バクハツ</t>
    </rPh>
    <phoneticPr fontId="5"/>
  </si>
  <si>
    <t>建 物</t>
    <rPh sb="0" eb="1">
      <t>ダテ</t>
    </rPh>
    <rPh sb="2" eb="3">
      <t>モノ</t>
    </rPh>
    <phoneticPr fontId="5"/>
  </si>
  <si>
    <t>収容物</t>
    <rPh sb="0" eb="2">
      <t>シュウヨウ</t>
    </rPh>
    <rPh sb="2" eb="3">
      <t>モノ</t>
    </rPh>
    <phoneticPr fontId="5"/>
  </si>
  <si>
    <t>２</t>
  </si>
  <si>
    <t>3</t>
    <phoneticPr fontId="6"/>
  </si>
  <si>
    <t>令和３年１月</t>
    <rPh sb="0" eb="2">
      <t>レイワ</t>
    </rPh>
    <rPh sb="3" eb="4">
      <t>ネン</t>
    </rPh>
    <rPh sb="5" eb="6">
      <t>ガツ</t>
    </rPh>
    <phoneticPr fontId="5"/>
  </si>
  <si>
    <t>1月</t>
    <rPh sb="1" eb="2">
      <t>ガツ</t>
    </rPh>
    <phoneticPr fontId="5"/>
  </si>
  <si>
    <t>　2月</t>
    <rPh sb="2" eb="3">
      <t>ツキ</t>
    </rPh>
    <phoneticPr fontId="5"/>
  </si>
  <si>
    <t>2月</t>
    <rPh sb="1" eb="2">
      <t>ツキ</t>
    </rPh>
    <phoneticPr fontId="6"/>
  </si>
  <si>
    <t>　3月</t>
    <rPh sb="2" eb="3">
      <t>ツキ</t>
    </rPh>
    <phoneticPr fontId="5"/>
  </si>
  <si>
    <t>3月</t>
  </si>
  <si>
    <t>　4月</t>
    <rPh sb="2" eb="3">
      <t>ツキ</t>
    </rPh>
    <phoneticPr fontId="5"/>
  </si>
  <si>
    <t>4月</t>
  </si>
  <si>
    <t>　5月</t>
    <rPh sb="2" eb="3">
      <t>ツキ</t>
    </rPh>
    <phoneticPr fontId="5"/>
  </si>
  <si>
    <t>5月</t>
  </si>
  <si>
    <t>　6月</t>
    <rPh sb="2" eb="3">
      <t>ツキ</t>
    </rPh>
    <phoneticPr fontId="5"/>
  </si>
  <si>
    <t>6月</t>
  </si>
  <si>
    <t>　7月</t>
    <rPh sb="2" eb="3">
      <t>ツキ</t>
    </rPh>
    <phoneticPr fontId="5"/>
  </si>
  <si>
    <t>7月</t>
  </si>
  <si>
    <t>　8月</t>
    <rPh sb="2" eb="3">
      <t>ツキ</t>
    </rPh>
    <phoneticPr fontId="5"/>
  </si>
  <si>
    <t>8月</t>
  </si>
  <si>
    <t>　9月</t>
    <rPh sb="2" eb="3">
      <t>ツキ</t>
    </rPh>
    <phoneticPr fontId="5"/>
  </si>
  <si>
    <t>9月</t>
  </si>
  <si>
    <t>　10月</t>
    <rPh sb="3" eb="4">
      <t>ツキ</t>
    </rPh>
    <phoneticPr fontId="5"/>
  </si>
  <si>
    <t>10月</t>
  </si>
  <si>
    <t>　11月</t>
    <rPh sb="3" eb="4">
      <t>ツキ</t>
    </rPh>
    <phoneticPr fontId="5"/>
  </si>
  <si>
    <t>11月</t>
  </si>
  <si>
    <t>　12月</t>
    <rPh sb="3" eb="4">
      <t>ツキ</t>
    </rPh>
    <phoneticPr fontId="5"/>
  </si>
  <si>
    <t>12月</t>
  </si>
  <si>
    <t>13-8.原因別火災発生状況</t>
    <rPh sb="5" eb="6">
      <t>ゲンイ</t>
    </rPh>
    <rPh sb="6" eb="7">
      <t>イン</t>
    </rPh>
    <rPh sb="7" eb="8">
      <t>ベツ</t>
    </rPh>
    <rPh sb="8" eb="9">
      <t>ヒ</t>
    </rPh>
    <rPh sb="9" eb="10">
      <t>ワザワ</t>
    </rPh>
    <rPh sb="10" eb="11">
      <t>パツ</t>
    </rPh>
    <rPh sb="11" eb="12">
      <t>ショウ</t>
    </rPh>
    <rPh sb="12" eb="13">
      <t>ジョウ</t>
    </rPh>
    <rPh sb="13" eb="14">
      <t>イワン</t>
    </rPh>
    <phoneticPr fontId="5"/>
  </si>
  <si>
    <t>年次
･月</t>
    <rPh sb="0" eb="2">
      <t>ネンジ</t>
    </rPh>
    <rPh sb="4" eb="5">
      <t>ツキ</t>
    </rPh>
    <phoneticPr fontId="5"/>
  </si>
  <si>
    <t>たばこ</t>
  </si>
  <si>
    <t>こんろ</t>
  </si>
  <si>
    <t>電気</t>
    <rPh sb="0" eb="2">
      <t>デンキ</t>
    </rPh>
    <phoneticPr fontId="5"/>
  </si>
  <si>
    <t>電灯電話</t>
    <rPh sb="0" eb="2">
      <t>デントウ</t>
    </rPh>
    <rPh sb="2" eb="4">
      <t>デンワ</t>
    </rPh>
    <phoneticPr fontId="5"/>
  </si>
  <si>
    <t>配線</t>
    <rPh sb="0" eb="2">
      <t>ハイセン</t>
    </rPh>
    <phoneticPr fontId="5"/>
  </si>
  <si>
    <t>火遊び</t>
    <rPh sb="0" eb="2">
      <t>ヒアソ</t>
    </rPh>
    <phoneticPr fontId="5"/>
  </si>
  <si>
    <t>機器</t>
    <rPh sb="0" eb="1">
      <t>キカイ</t>
    </rPh>
    <rPh sb="1" eb="2">
      <t>ウツワ</t>
    </rPh>
    <phoneticPr fontId="5"/>
  </si>
  <si>
    <t>等の配線</t>
    <rPh sb="0" eb="1">
      <t>トウ</t>
    </rPh>
    <rPh sb="2" eb="4">
      <t>ハイセン</t>
    </rPh>
    <phoneticPr fontId="5"/>
  </si>
  <si>
    <t>器具</t>
    <rPh sb="0" eb="2">
      <t>キグ</t>
    </rPh>
    <phoneticPr fontId="5"/>
  </si>
  <si>
    <t>(疑い含む)</t>
    <rPh sb="1" eb="2">
      <t>ウタガ</t>
    </rPh>
    <rPh sb="3" eb="4">
      <t>フク</t>
    </rPh>
    <phoneticPr fontId="5"/>
  </si>
  <si>
    <t>　 備考：「その他」は、前掲以外の全ての理由を含む。</t>
    <rPh sb="2" eb="4">
      <t>ビコウ</t>
    </rPh>
    <rPh sb="6" eb="9">
      <t>ソノタ</t>
    </rPh>
    <rPh sb="12" eb="13">
      <t>マエ</t>
    </rPh>
    <rPh sb="13" eb="14">
      <t>ケイサイ</t>
    </rPh>
    <rPh sb="14" eb="16">
      <t>イガイ</t>
    </rPh>
    <rPh sb="17" eb="18">
      <t>スベ</t>
    </rPh>
    <rPh sb="20" eb="22">
      <t>リユウ</t>
    </rPh>
    <rPh sb="23" eb="24">
      <t>フク</t>
    </rPh>
    <phoneticPr fontId="5"/>
  </si>
  <si>
    <t xml:space="preserve">   資料：守口市門真市消防組合消防本部</t>
    <rPh sb="3" eb="5">
      <t>シリョウ</t>
    </rPh>
    <rPh sb="6" eb="9">
      <t>モリグチシ</t>
    </rPh>
    <rPh sb="9" eb="12">
      <t>カドマシ</t>
    </rPh>
    <rPh sb="12" eb="14">
      <t>ショウボウ</t>
    </rPh>
    <rPh sb="14" eb="16">
      <t>クミアイ</t>
    </rPh>
    <rPh sb="16" eb="18">
      <t>ショウボウ</t>
    </rPh>
    <rPh sb="18" eb="20">
      <t>ホンブ</t>
    </rPh>
    <phoneticPr fontId="5"/>
  </si>
  <si>
    <t>13-9.救急出場の状況</t>
    <rPh sb="5" eb="7">
      <t>キュウキュウ</t>
    </rPh>
    <rPh sb="7" eb="9">
      <t>シュツジョウ</t>
    </rPh>
    <rPh sb="10" eb="12">
      <t>ジョウキョウ</t>
    </rPh>
    <phoneticPr fontId="5"/>
  </si>
  <si>
    <t>単位：件</t>
    <rPh sb="0" eb="2">
      <t>タンイ</t>
    </rPh>
    <rPh sb="3" eb="4">
      <t>ケン</t>
    </rPh>
    <phoneticPr fontId="6"/>
  </si>
  <si>
    <t>区　　　分</t>
    <rPh sb="0" eb="1">
      <t>ク</t>
    </rPh>
    <rPh sb="4" eb="5">
      <t>フン</t>
    </rPh>
    <phoneticPr fontId="5"/>
  </si>
  <si>
    <t>不搬送</t>
    <rPh sb="0" eb="1">
      <t>フ</t>
    </rPh>
    <rPh sb="1" eb="3">
      <t>ハンソウ</t>
    </rPh>
    <phoneticPr fontId="5"/>
  </si>
  <si>
    <t>火災</t>
    <rPh sb="0" eb="2">
      <t>カサイ</t>
    </rPh>
    <phoneticPr fontId="5"/>
  </si>
  <si>
    <t>自然災害</t>
    <rPh sb="0" eb="2">
      <t>シゼン</t>
    </rPh>
    <rPh sb="2" eb="4">
      <t>サイガイ</t>
    </rPh>
    <phoneticPr fontId="5"/>
  </si>
  <si>
    <t>水難</t>
    <rPh sb="0" eb="2">
      <t>スイナン</t>
    </rPh>
    <phoneticPr fontId="5"/>
  </si>
  <si>
    <t>交通事故</t>
    <rPh sb="0" eb="2">
      <t>コウツウ</t>
    </rPh>
    <rPh sb="2" eb="4">
      <t>ジコ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</si>
  <si>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</si>
  <si>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</si>
  <si>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</si>
  <si>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加害</t>
    <rPh sb="0" eb="2">
      <t>カガイ</t>
    </rPh>
    <phoneticPr fontId="5"/>
  </si>
  <si>
    <t>自損行為</t>
    <rPh sb="0" eb="2">
      <t>ジソン</t>
    </rPh>
    <rPh sb="2" eb="4">
      <t>コウイ</t>
    </rPh>
    <phoneticPr fontId="5"/>
  </si>
  <si>
    <t>急病</t>
    <rPh sb="0" eb="2">
      <t>キュウビョウ</t>
    </rPh>
    <phoneticPr fontId="5"/>
  </si>
  <si>
    <t>転院
搬送</t>
    <rPh sb="0" eb="2">
      <t>テンイン</t>
    </rPh>
    <rPh sb="3" eb="5">
      <t>ハンソウ</t>
    </rPh>
    <phoneticPr fontId="5"/>
  </si>
  <si>
    <t>医師 搬送</t>
    <rPh sb="0" eb="2">
      <t>イシ</t>
    </rPh>
    <rPh sb="3" eb="5">
      <t>ハンソウ</t>
    </rPh>
    <phoneticPr fontId="5"/>
  </si>
  <si>
    <t>資器材等</t>
    <rPh sb="0" eb="3">
      <t>シキザイ</t>
    </rPh>
    <rPh sb="3" eb="4">
      <t>トウ</t>
    </rPh>
    <phoneticPr fontId="5"/>
  </si>
  <si>
    <t>1月</t>
    <phoneticPr fontId="6"/>
  </si>
  <si>
    <t>　  14-1.一般・特別・企業会計 の決算状況　その2（歳出）　　</t>
    <rPh sb="29" eb="31">
      <t>サイシュツ</t>
    </rPh>
    <phoneticPr fontId="5"/>
  </si>
  <si>
    <t>区　　　　　　分</t>
    <rPh sb="0" eb="1">
      <t>ク</t>
    </rPh>
    <rPh sb="7" eb="8">
      <t>ブン</t>
    </rPh>
    <phoneticPr fontId="5"/>
  </si>
  <si>
    <t>歳　　　　　　　　　　　　　　　　　　　　　　　　　　　　　　出</t>
    <rPh sb="0" eb="1">
      <t>サイニュウ</t>
    </rPh>
    <rPh sb="31" eb="32">
      <t>デ</t>
    </rPh>
    <phoneticPr fontId="5"/>
  </si>
  <si>
    <t>区分</t>
    <rPh sb="0" eb="2">
      <t>クブン</t>
    </rPh>
    <phoneticPr fontId="6"/>
  </si>
  <si>
    <t>令和２年度</t>
    <rPh sb="0" eb="2">
      <t>レイワ</t>
    </rPh>
    <rPh sb="3" eb="5">
      <t>ネンド</t>
    </rPh>
    <rPh sb="4" eb="5">
      <t>ド</t>
    </rPh>
    <phoneticPr fontId="6"/>
  </si>
  <si>
    <t>令和３年度</t>
    <rPh sb="0" eb="2">
      <t>レイワ</t>
    </rPh>
    <rPh sb="3" eb="5">
      <t>ネンド</t>
    </rPh>
    <rPh sb="4" eb="5">
      <t>ド</t>
    </rPh>
    <phoneticPr fontId="6"/>
  </si>
  <si>
    <t>決　算　額</t>
    <rPh sb="0" eb="1">
      <t>ケツ</t>
    </rPh>
    <rPh sb="2" eb="3">
      <t>サン</t>
    </rPh>
    <rPh sb="4" eb="5">
      <t>ガク</t>
    </rPh>
    <phoneticPr fontId="5"/>
  </si>
  <si>
    <t>・構成比</t>
    <rPh sb="1" eb="4">
      <t>コウセイヒ</t>
    </rPh>
    <phoneticPr fontId="5"/>
  </si>
  <si>
    <t>・前年度比</t>
    <rPh sb="1" eb="5">
      <t>ゼンネンドヒ</t>
    </rPh>
    <phoneticPr fontId="5"/>
  </si>
  <si>
    <t>千円</t>
    <rPh sb="0" eb="2">
      <t>センエン</t>
    </rPh>
    <phoneticPr fontId="5"/>
  </si>
  <si>
    <t>％</t>
  </si>
  <si>
    <t>％</t>
    <phoneticPr fontId="5"/>
  </si>
  <si>
    <t>一般会計</t>
    <rPh sb="0" eb="2">
      <t>イッパン</t>
    </rPh>
    <rPh sb="2" eb="4">
      <t>カイケイ</t>
    </rPh>
    <phoneticPr fontId="5"/>
  </si>
  <si>
    <t>a</t>
  </si>
  <si>
    <t>議会費</t>
    <rPh sb="0" eb="2">
      <t>ギカイ</t>
    </rPh>
    <rPh sb="2" eb="3">
      <t>ヒ</t>
    </rPh>
    <phoneticPr fontId="5"/>
  </si>
  <si>
    <t>b</t>
  </si>
  <si>
    <t>総務費</t>
    <rPh sb="0" eb="3">
      <t>ソウムヒ</t>
    </rPh>
    <phoneticPr fontId="5"/>
  </si>
  <si>
    <t>c</t>
  </si>
  <si>
    <t>民生費</t>
    <rPh sb="0" eb="2">
      <t>ミンセイ</t>
    </rPh>
    <rPh sb="2" eb="3">
      <t>ヒ</t>
    </rPh>
    <phoneticPr fontId="5"/>
  </si>
  <si>
    <t>d</t>
  </si>
  <si>
    <t>衛生費</t>
    <rPh sb="0" eb="3">
      <t>エイセイヒ</t>
    </rPh>
    <phoneticPr fontId="5"/>
  </si>
  <si>
    <t>e</t>
  </si>
  <si>
    <t>農林水産業費</t>
    <rPh sb="0" eb="2">
      <t>ノウリン</t>
    </rPh>
    <rPh sb="2" eb="5">
      <t>スイサンギョウ</t>
    </rPh>
    <rPh sb="5" eb="6">
      <t>ヒ</t>
    </rPh>
    <phoneticPr fontId="5"/>
  </si>
  <si>
    <t>f</t>
  </si>
  <si>
    <t>商工費</t>
    <rPh sb="0" eb="2">
      <t>ショウコウ</t>
    </rPh>
    <rPh sb="2" eb="3">
      <t>ヒ</t>
    </rPh>
    <phoneticPr fontId="5"/>
  </si>
  <si>
    <t>g</t>
  </si>
  <si>
    <t>土木費</t>
    <rPh sb="0" eb="2">
      <t>ドボク</t>
    </rPh>
    <rPh sb="2" eb="3">
      <t>ヒ</t>
    </rPh>
    <phoneticPr fontId="5"/>
  </si>
  <si>
    <t>h</t>
  </si>
  <si>
    <t>消防費</t>
    <rPh sb="0" eb="2">
      <t>ショウボウ</t>
    </rPh>
    <rPh sb="2" eb="3">
      <t>ヒ</t>
    </rPh>
    <phoneticPr fontId="5"/>
  </si>
  <si>
    <t>i</t>
  </si>
  <si>
    <t>教育費</t>
    <rPh sb="0" eb="3">
      <t>キョウイクヒ</t>
    </rPh>
    <phoneticPr fontId="5"/>
  </si>
  <si>
    <t>j</t>
  </si>
  <si>
    <t>公債費</t>
    <rPh sb="0" eb="2">
      <t>コウサイ</t>
    </rPh>
    <rPh sb="2" eb="3">
      <t>ヒ</t>
    </rPh>
    <phoneticPr fontId="5"/>
  </si>
  <si>
    <t>k</t>
  </si>
  <si>
    <t>諸支出金</t>
    <rPh sb="0" eb="1">
      <t>ショ</t>
    </rPh>
    <rPh sb="1" eb="4">
      <t>シシュツキン</t>
    </rPh>
    <phoneticPr fontId="5"/>
  </si>
  <si>
    <t>l</t>
    <phoneticPr fontId="6"/>
  </si>
  <si>
    <t>　</t>
    <phoneticPr fontId="5"/>
  </si>
  <si>
    <t>特別会計</t>
    <rPh sb="0" eb="2">
      <t>トクベツ</t>
    </rPh>
    <rPh sb="2" eb="4">
      <t>カイケイ</t>
    </rPh>
    <phoneticPr fontId="5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</si>
  <si>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5"/>
  </si>
  <si>
    <t>都市開発資金</t>
    <rPh sb="0" eb="2">
      <t>トシ</t>
    </rPh>
    <rPh sb="2" eb="4">
      <t>カイハツ</t>
    </rPh>
    <rPh sb="4" eb="6">
      <t>シキン</t>
    </rPh>
    <phoneticPr fontId="6"/>
  </si>
  <si>
    <t>c</t>
    <phoneticPr fontId="6"/>
  </si>
  <si>
    <t>ｂ</t>
    <phoneticPr fontId="6"/>
  </si>
  <si>
    <t>公共用地先行取得事業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phoneticPr fontId="5"/>
  </si>
  <si>
    <t>d</t>
    <phoneticPr fontId="6"/>
  </si>
  <si>
    <t>ｃ</t>
    <phoneticPr fontId="6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</si>
  <si>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5"/>
  </si>
  <si>
    <t>e</t>
    <phoneticPr fontId="6"/>
  </si>
  <si>
    <t>ｄ</t>
    <phoneticPr fontId="6"/>
  </si>
  <si>
    <t>企業会計</t>
    <rPh sb="0" eb="2">
      <t>キギョウ</t>
    </rPh>
    <rPh sb="2" eb="4">
      <t>カイケイ</t>
    </rPh>
    <phoneticPr fontId="5"/>
  </si>
  <si>
    <t>水道事業</t>
    <rPh sb="0" eb="2">
      <t>スイドウ</t>
    </rPh>
    <rPh sb="2" eb="4">
      <t>ジギョウ</t>
    </rPh>
    <phoneticPr fontId="5"/>
  </si>
  <si>
    <t>収益的</t>
    <rPh sb="0" eb="3">
      <t>シュウエキテキ</t>
    </rPh>
    <phoneticPr fontId="5"/>
  </si>
  <si>
    <t>資本的</t>
    <rPh sb="0" eb="3">
      <t>シホンテキ</t>
    </rPh>
    <phoneticPr fontId="5"/>
  </si>
  <si>
    <t>公共下水道事業</t>
    <rPh sb="0" eb="2">
      <t>コウキョウ</t>
    </rPh>
    <rPh sb="2" eb="5">
      <t>ゲスイドウ</t>
    </rPh>
    <rPh sb="5" eb="7">
      <t>ジギョウ</t>
    </rPh>
    <phoneticPr fontId="5"/>
  </si>
  <si>
    <t>f</t>
    <phoneticPr fontId="6"/>
  </si>
  <si>
    <t>資料：企画財政部財政課、環境水道部経営総務課</t>
    <rPh sb="0" eb="2">
      <t>シリョウ</t>
    </rPh>
    <rPh sb="3" eb="5">
      <t>キカク</t>
    </rPh>
    <rPh sb="5" eb="7">
      <t>ザイセイ</t>
    </rPh>
    <rPh sb="7" eb="8">
      <t>ブ</t>
    </rPh>
    <rPh sb="8" eb="10">
      <t>ザイセイ</t>
    </rPh>
    <rPh sb="10" eb="11">
      <t>カ</t>
    </rPh>
    <rPh sb="12" eb="16">
      <t>カンキョウスイドウ</t>
    </rPh>
    <rPh sb="16" eb="17">
      <t>ブ</t>
    </rPh>
    <rPh sb="17" eb="19">
      <t>ケイエイ</t>
    </rPh>
    <rPh sb="19" eb="21">
      <t>ソウム</t>
    </rPh>
    <rPh sb="21" eb="22">
      <t>カ</t>
    </rPh>
    <phoneticPr fontId="5"/>
  </si>
  <si>
    <t xml:space="preserve"> 14-2.普 通 会 計     歳 入 決 算 状 況 </t>
    <rPh sb="6" eb="7">
      <t>ススム</t>
    </rPh>
    <rPh sb="8" eb="9">
      <t>ツウ</t>
    </rPh>
    <rPh sb="10" eb="11">
      <t>カイ</t>
    </rPh>
    <rPh sb="12" eb="13">
      <t>ケイ</t>
    </rPh>
    <rPh sb="18" eb="19">
      <t>トシ</t>
    </rPh>
    <rPh sb="20" eb="21">
      <t>イリ</t>
    </rPh>
    <rPh sb="22" eb="23">
      <t>ケツ</t>
    </rPh>
    <rPh sb="24" eb="25">
      <t>ザン</t>
    </rPh>
    <rPh sb="26" eb="27">
      <t>ジョウ</t>
    </rPh>
    <rPh sb="28" eb="29">
      <t>キョウ</t>
    </rPh>
    <phoneticPr fontId="5"/>
  </si>
  <si>
    <t>区        分</t>
    <phoneticPr fontId="5"/>
  </si>
  <si>
    <t>決 算 額</t>
  </si>
  <si>
    <t>・構成比</t>
  </si>
  <si>
    <t>・前年度比</t>
  </si>
  <si>
    <t>決 算 額</t>
    <rPh sb="0" eb="1">
      <t>ケツ</t>
    </rPh>
    <rPh sb="2" eb="3">
      <t>サン</t>
    </rPh>
    <rPh sb="4" eb="5">
      <t>ガク</t>
    </rPh>
    <phoneticPr fontId="5"/>
  </si>
  <si>
    <t>総額</t>
    <rPh sb="0" eb="2">
      <t>ソウガク</t>
    </rPh>
    <phoneticPr fontId="5"/>
  </si>
  <si>
    <t>市税</t>
    <rPh sb="0" eb="2">
      <t>シゼイ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</si>
  <si>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</si>
  <si>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</si>
  <si>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</si>
  <si>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</si>
  <si>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</si>
  <si>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</si>
  <si>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6"/>
  </si>
  <si>
    <t>法人事業税交付金</t>
    <rPh sb="0" eb="2">
      <t>ホウジン</t>
    </rPh>
    <rPh sb="2" eb="5">
      <t>ジギョウゼイ</t>
    </rPh>
    <rPh sb="5" eb="8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</si>
  <si>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コウフゼイ</t>
    </rPh>
    <phoneticPr fontId="5"/>
  </si>
  <si>
    <t>地方交付税</t>
    <rPh sb="0" eb="2">
      <t>チホウ</t>
    </rPh>
    <rPh sb="2" eb="5">
      <t>コウフゼイ</t>
    </rPh>
    <phoneticPr fontId="5"/>
  </si>
  <si>
    <t>l</t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</si>
  <si>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</si>
  <si>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m</t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</si>
  <si>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5"/>
  </si>
  <si>
    <t>n</t>
  </si>
  <si>
    <t>使用料及び手数料</t>
    <rPh sb="0" eb="3">
      <t>シヨウリョウ</t>
    </rPh>
    <rPh sb="3" eb="4">
      <t>オヨ</t>
    </rPh>
    <rPh sb="5" eb="6">
      <t>テ</t>
    </rPh>
    <rPh sb="6" eb="7">
      <t>スウ</t>
    </rPh>
    <rPh sb="7" eb="8">
      <t>リョウ</t>
    </rPh>
    <phoneticPr fontId="5"/>
  </si>
  <si>
    <t>o</t>
  </si>
  <si>
    <t>国庫支出金</t>
    <rPh sb="0" eb="2">
      <t>コッコ</t>
    </rPh>
    <rPh sb="2" eb="4">
      <t>シシツ</t>
    </rPh>
    <rPh sb="4" eb="5">
      <t>キン</t>
    </rPh>
    <phoneticPr fontId="5"/>
  </si>
  <si>
    <t>p</t>
  </si>
  <si>
    <t>府支出金</t>
    <rPh sb="0" eb="1">
      <t>フ</t>
    </rPh>
    <rPh sb="1" eb="3">
      <t>シシツ</t>
    </rPh>
    <rPh sb="3" eb="4">
      <t>キン</t>
    </rPh>
    <phoneticPr fontId="5"/>
  </si>
  <si>
    <t>q</t>
  </si>
  <si>
    <t>財産収入</t>
    <rPh sb="0" eb="2">
      <t>ザイサン</t>
    </rPh>
    <rPh sb="2" eb="4">
      <t>シュウニュウ</t>
    </rPh>
    <phoneticPr fontId="5"/>
  </si>
  <si>
    <t>r</t>
  </si>
  <si>
    <t>寄附金</t>
    <rPh sb="0" eb="3">
      <t>キフキン</t>
    </rPh>
    <phoneticPr fontId="5"/>
  </si>
  <si>
    <t>s</t>
  </si>
  <si>
    <t>繰入金</t>
    <rPh sb="0" eb="3">
      <t>クリイレキン</t>
    </rPh>
    <phoneticPr fontId="5"/>
  </si>
  <si>
    <t>t</t>
  </si>
  <si>
    <t>繰越金</t>
    <rPh sb="0" eb="3">
      <t>クリコシキン</t>
    </rPh>
    <phoneticPr fontId="5"/>
  </si>
  <si>
    <t>u</t>
  </si>
  <si>
    <t>諸収入</t>
    <rPh sb="0" eb="1">
      <t>ショ</t>
    </rPh>
    <rPh sb="1" eb="3">
      <t>シュウニュウ</t>
    </rPh>
    <phoneticPr fontId="5"/>
  </si>
  <si>
    <t>ｖ</t>
    <phoneticPr fontId="6"/>
  </si>
  <si>
    <t>ｖ</t>
  </si>
  <si>
    <t>市債</t>
    <rPh sb="0" eb="2">
      <t>シサイ</t>
    </rPh>
    <phoneticPr fontId="5"/>
  </si>
  <si>
    <t>ｗ</t>
    <phoneticPr fontId="6"/>
  </si>
  <si>
    <t>資料：企画財政部財政課</t>
    <rPh sb="0" eb="2">
      <t>シリョウ</t>
    </rPh>
    <rPh sb="7" eb="8">
      <t>ブ</t>
    </rPh>
    <rPh sb="8" eb="10">
      <t>ザイセイ</t>
    </rPh>
    <rPh sb="10" eb="11">
      <t>カ</t>
    </rPh>
    <phoneticPr fontId="5"/>
  </si>
  <si>
    <t xml:space="preserve"> 14-3.性 質 別   歳 出 決 算 状 況</t>
    <rPh sb="6" eb="7">
      <t>セイ</t>
    </rPh>
    <rPh sb="8" eb="9">
      <t>シツ</t>
    </rPh>
    <rPh sb="10" eb="11">
      <t>ベツ</t>
    </rPh>
    <rPh sb="14" eb="15">
      <t>トシ</t>
    </rPh>
    <rPh sb="16" eb="17">
      <t>デ</t>
    </rPh>
    <rPh sb="18" eb="19">
      <t>ケツ</t>
    </rPh>
    <rPh sb="20" eb="21">
      <t>ザン</t>
    </rPh>
    <rPh sb="22" eb="23">
      <t>ジョウ</t>
    </rPh>
    <rPh sb="24" eb="25">
      <t>キョウ</t>
    </rPh>
    <phoneticPr fontId="5"/>
  </si>
  <si>
    <t>区       分</t>
    <phoneticPr fontId="5"/>
  </si>
  <si>
    <t>決  算  額</t>
  </si>
  <si>
    <t>決  算  額</t>
    <rPh sb="0" eb="1">
      <t>ケツ</t>
    </rPh>
    <rPh sb="3" eb="4">
      <t>サン</t>
    </rPh>
    <rPh sb="6" eb="7">
      <t>ガク</t>
    </rPh>
    <phoneticPr fontId="5"/>
  </si>
  <si>
    <t>千円</t>
  </si>
  <si>
    <t>人件費</t>
    <rPh sb="0" eb="3">
      <t>ジンケンヒ</t>
    </rPh>
    <phoneticPr fontId="5"/>
  </si>
  <si>
    <t>扶助費</t>
    <rPh sb="0" eb="3">
      <t>フジョヒ</t>
    </rPh>
    <phoneticPr fontId="5"/>
  </si>
  <si>
    <t>物件費</t>
    <rPh sb="0" eb="2">
      <t>ブッケン</t>
    </rPh>
    <rPh sb="2" eb="3">
      <t>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</si>
  <si>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</si>
  <si>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補助費等</t>
    <rPh sb="0" eb="2">
      <t>ホジョ</t>
    </rPh>
    <rPh sb="2" eb="3">
      <t>ヒ</t>
    </rPh>
    <rPh sb="3" eb="4">
      <t>トウ</t>
    </rPh>
    <phoneticPr fontId="5"/>
  </si>
  <si>
    <t>積立金</t>
    <rPh sb="0" eb="3">
      <t>ツミタテキン</t>
    </rPh>
    <phoneticPr fontId="5"/>
  </si>
  <si>
    <t>投資及び出資金・貸付金</t>
    <rPh sb="0" eb="2">
      <t>トウシ</t>
    </rPh>
    <rPh sb="2" eb="3">
      <t>オヨ</t>
    </rPh>
    <rPh sb="4" eb="5">
      <t>シュツ</t>
    </rPh>
    <rPh sb="5" eb="6">
      <t>シホン</t>
    </rPh>
    <rPh sb="6" eb="7">
      <t>キン</t>
    </rPh>
    <rPh sb="8" eb="10">
      <t>カシツ</t>
    </rPh>
    <rPh sb="10" eb="11">
      <t>キン</t>
    </rPh>
    <phoneticPr fontId="5"/>
  </si>
  <si>
    <t>繰出金</t>
    <rPh sb="0" eb="2">
      <t>クリダ</t>
    </rPh>
    <rPh sb="2" eb="3">
      <t>キン</t>
    </rPh>
    <phoneticPr fontId="5"/>
  </si>
  <si>
    <t>普通建設事業費</t>
    <rPh sb="0" eb="2">
      <t>フツウ</t>
    </rPh>
    <rPh sb="2" eb="4">
      <t>ケンセツ</t>
    </rPh>
    <rPh sb="4" eb="7">
      <t>ジギョウヒ</t>
    </rPh>
    <phoneticPr fontId="5"/>
  </si>
  <si>
    <t>災害復旧事業</t>
    <rPh sb="0" eb="2">
      <t>サイガイ</t>
    </rPh>
    <rPh sb="2" eb="4">
      <t>フッキュウ</t>
    </rPh>
    <rPh sb="4" eb="6">
      <t>ジギョウ</t>
    </rPh>
    <phoneticPr fontId="5"/>
  </si>
  <si>
    <t>ｌ</t>
    <phoneticPr fontId="6"/>
  </si>
  <si>
    <t>資料：企画財政部財政課</t>
    <rPh sb="0" eb="2">
      <t>シリョウ</t>
    </rPh>
    <rPh sb="8" eb="10">
      <t>ザイセイ</t>
    </rPh>
    <rPh sb="10" eb="11">
      <t>カ</t>
    </rPh>
    <phoneticPr fontId="5"/>
  </si>
  <si>
    <t>14-4.所得別、所得割納税義務者数</t>
    <rPh sb="5" eb="7">
      <t>ショトク</t>
    </rPh>
    <rPh sb="7" eb="8">
      <t>ベツ</t>
    </rPh>
    <rPh sb="9" eb="11">
      <t>ショトク</t>
    </rPh>
    <rPh sb="11" eb="12">
      <t>ワリ</t>
    </rPh>
    <rPh sb="12" eb="14">
      <t>ノウゼイ</t>
    </rPh>
    <rPh sb="14" eb="17">
      <t>ギムシャ</t>
    </rPh>
    <rPh sb="17" eb="18">
      <t>スウ</t>
    </rPh>
    <phoneticPr fontId="5"/>
  </si>
  <si>
    <t>本表は、各年7月1日現在の数値である。</t>
    <rPh sb="0" eb="1">
      <t>ホン</t>
    </rPh>
    <rPh sb="1" eb="2">
      <t>ヒョウ</t>
    </rPh>
    <rPh sb="4" eb="5">
      <t>カク</t>
    </rPh>
    <rPh sb="5" eb="6">
      <t>ネン</t>
    </rPh>
    <rPh sb="6" eb="8">
      <t>７ガツ</t>
    </rPh>
    <rPh sb="9" eb="10">
      <t>ヒ</t>
    </rPh>
    <rPh sb="10" eb="12">
      <t>ゲンザイ</t>
    </rPh>
    <rPh sb="13" eb="15">
      <t>スウチ</t>
    </rPh>
    <phoneticPr fontId="5"/>
  </si>
  <si>
    <t>年   次</t>
    <phoneticPr fontId="5"/>
  </si>
  <si>
    <t>総    数</t>
    <phoneticPr fontId="5"/>
  </si>
  <si>
    <t>給  与
所得者</t>
    <rPh sb="0" eb="1">
      <t>キュウ</t>
    </rPh>
    <rPh sb="3" eb="4">
      <t>クミ</t>
    </rPh>
    <phoneticPr fontId="5"/>
  </si>
  <si>
    <t>事  業  所  得  者</t>
    <rPh sb="0" eb="1">
      <t>コト</t>
    </rPh>
    <rPh sb="3" eb="4">
      <t>ギョウ</t>
    </rPh>
    <rPh sb="6" eb="7">
      <t>トコロ</t>
    </rPh>
    <rPh sb="9" eb="10">
      <t>エ</t>
    </rPh>
    <rPh sb="12" eb="13">
      <t>モノ</t>
    </rPh>
    <phoneticPr fontId="5"/>
  </si>
  <si>
    <t>その他の
所 得 者</t>
    <rPh sb="0" eb="3">
      <t>ソノタ</t>
    </rPh>
    <phoneticPr fontId="5"/>
  </si>
  <si>
    <t>譲  渡
所得者</t>
    <rPh sb="0" eb="1">
      <t>ユズル</t>
    </rPh>
    <rPh sb="3" eb="4">
      <t>ワタリ</t>
    </rPh>
    <phoneticPr fontId="5"/>
  </si>
  <si>
    <t>営業等
所得者</t>
    <rPh sb="0" eb="1">
      <t>エイ</t>
    </rPh>
    <rPh sb="1" eb="2">
      <t>ギョウ</t>
    </rPh>
    <rPh sb="2" eb="3">
      <t>ナド</t>
    </rPh>
    <rPh sb="4" eb="7">
      <t>ショトクシャ</t>
    </rPh>
    <phoneticPr fontId="5"/>
  </si>
  <si>
    <t>農  業
所得者</t>
    <rPh sb="0" eb="1">
      <t>ノウ</t>
    </rPh>
    <rPh sb="3" eb="4">
      <t>ギョウ</t>
    </rPh>
    <phoneticPr fontId="5"/>
  </si>
  <si>
    <t xml:space="preserve">    資料：総務部課税課</t>
    <rPh sb="4" eb="6">
      <t>シリョウ</t>
    </rPh>
    <rPh sb="7" eb="9">
      <t>ソウム</t>
    </rPh>
    <rPh sb="9" eb="10">
      <t>ブ</t>
    </rPh>
    <rPh sb="10" eb="11">
      <t>カ</t>
    </rPh>
    <rPh sb="11" eb="12">
      <t>ゼイ</t>
    </rPh>
    <rPh sb="12" eb="13">
      <t>カ</t>
    </rPh>
    <phoneticPr fontId="5"/>
  </si>
  <si>
    <t>14-5.市有地</t>
    <phoneticPr fontId="5"/>
  </si>
  <si>
    <t>本表は、各年度末現在の数値である。</t>
    <rPh sb="0" eb="1">
      <t>ホン</t>
    </rPh>
    <rPh sb="1" eb="2">
      <t>ヒョウ</t>
    </rPh>
    <rPh sb="4" eb="5">
      <t>カク</t>
    </rPh>
    <rPh sb="5" eb="6">
      <t>ネン</t>
    </rPh>
    <rPh sb="6" eb="7">
      <t>ド</t>
    </rPh>
    <rPh sb="7" eb="8">
      <t>マツ</t>
    </rPh>
    <rPh sb="8" eb="10">
      <t>ゲンザイ</t>
    </rPh>
    <rPh sb="11" eb="13">
      <t>スウチ</t>
    </rPh>
    <phoneticPr fontId="5"/>
  </si>
  <si>
    <t>単位：㎡</t>
    <rPh sb="0" eb="2">
      <t>タンイ</t>
    </rPh>
    <phoneticPr fontId="5"/>
  </si>
  <si>
    <t>区          分</t>
    <rPh sb="0" eb="1">
      <t>ク</t>
    </rPh>
    <rPh sb="11" eb="12">
      <t>ブン</t>
    </rPh>
    <phoneticPr fontId="5"/>
  </si>
  <si>
    <t>（市域に占める市有地の割合）</t>
    <rPh sb="1" eb="3">
      <t>シイキ</t>
    </rPh>
    <rPh sb="4" eb="5">
      <t>シ</t>
    </rPh>
    <rPh sb="7" eb="10">
      <t>シユウチ</t>
    </rPh>
    <rPh sb="11" eb="13">
      <t>ワリアイ</t>
    </rPh>
    <phoneticPr fontId="6"/>
  </si>
  <si>
    <t>行 政 財 産</t>
    <rPh sb="0" eb="3">
      <t>ギョウセイ</t>
    </rPh>
    <rPh sb="4" eb="7">
      <t>ザイサン</t>
    </rPh>
    <phoneticPr fontId="5"/>
  </si>
  <si>
    <t>庁舎施設</t>
    <rPh sb="0" eb="2">
      <t>チョウシャ</t>
    </rPh>
    <rPh sb="2" eb="4">
      <t>シセツ</t>
    </rPh>
    <phoneticPr fontId="5"/>
  </si>
  <si>
    <t>その他の行政施設</t>
    <rPh sb="0" eb="3">
      <t>ソノタ</t>
    </rPh>
    <rPh sb="4" eb="6">
      <t>ギョウセイ</t>
    </rPh>
    <rPh sb="6" eb="8">
      <t>シセツ</t>
    </rPh>
    <phoneticPr fontId="5"/>
  </si>
  <si>
    <t>その他の施設</t>
    <rPh sb="0" eb="3">
      <t>ソノタ</t>
    </rPh>
    <rPh sb="4" eb="6">
      <t>シセツ</t>
    </rPh>
    <phoneticPr fontId="5"/>
  </si>
  <si>
    <t>公共用財産</t>
    <rPh sb="0" eb="2">
      <t>コウキョウ</t>
    </rPh>
    <rPh sb="2" eb="3">
      <t>ヨウ</t>
    </rPh>
    <rPh sb="3" eb="5">
      <t>ザイサン</t>
    </rPh>
    <phoneticPr fontId="5"/>
  </si>
  <si>
    <t>市営住宅</t>
    <rPh sb="0" eb="2">
      <t>シエイ</t>
    </rPh>
    <rPh sb="2" eb="4">
      <t>ジュウタク</t>
    </rPh>
    <phoneticPr fontId="5"/>
  </si>
  <si>
    <t>学校</t>
    <rPh sb="0" eb="2">
      <t>ガッコウ</t>
    </rPh>
    <phoneticPr fontId="5"/>
  </si>
  <si>
    <t>保育園</t>
    <rPh sb="0" eb="3">
      <t>ホイクエン</t>
    </rPh>
    <phoneticPr fontId="5"/>
  </si>
  <si>
    <t>認定こども園</t>
    <rPh sb="0" eb="2">
      <t>ニンテイ</t>
    </rPh>
    <rPh sb="5" eb="6">
      <t>エン</t>
    </rPh>
    <phoneticPr fontId="6"/>
  </si>
  <si>
    <t>公民館及び自治会館</t>
    <rPh sb="0" eb="3">
      <t>コウミンカン</t>
    </rPh>
    <rPh sb="3" eb="4">
      <t>オヨ</t>
    </rPh>
    <rPh sb="5" eb="8">
      <t>ジチカイ</t>
    </rPh>
    <rPh sb="8" eb="9">
      <t>カン</t>
    </rPh>
    <phoneticPr fontId="5"/>
  </si>
  <si>
    <t>公園</t>
    <rPh sb="0" eb="2">
      <t>コウエン</t>
    </rPh>
    <phoneticPr fontId="5"/>
  </si>
  <si>
    <t>児童遊園</t>
    <rPh sb="0" eb="2">
      <t>ジドウ</t>
    </rPh>
    <rPh sb="2" eb="4">
      <t>ユウエン</t>
    </rPh>
    <phoneticPr fontId="5"/>
  </si>
  <si>
    <t>普 通 財 産</t>
    <rPh sb="0" eb="3">
      <t>フツウ</t>
    </rPh>
    <rPh sb="4" eb="7">
      <t>ザイサン</t>
    </rPh>
    <phoneticPr fontId="5"/>
  </si>
  <si>
    <t>警察関係</t>
    <rPh sb="0" eb="2">
      <t>ケイサツカン</t>
    </rPh>
    <rPh sb="2" eb="4">
      <t>カンケイ</t>
    </rPh>
    <phoneticPr fontId="5"/>
  </si>
  <si>
    <t>自治会館</t>
    <rPh sb="0" eb="2">
      <t>ジチ</t>
    </rPh>
    <rPh sb="2" eb="4">
      <t>カイカン</t>
    </rPh>
    <phoneticPr fontId="6"/>
  </si>
  <si>
    <t>…</t>
    <phoneticPr fontId="6"/>
  </si>
  <si>
    <t>資料：総務部管財統計課</t>
    <rPh sb="0" eb="2">
      <t>シリョウ</t>
    </rPh>
    <rPh sb="3" eb="5">
      <t>ソウム</t>
    </rPh>
    <rPh sb="6" eb="8">
      <t>カンザイ</t>
    </rPh>
    <rPh sb="8" eb="10">
      <t>トウケイ</t>
    </rPh>
    <rPh sb="10" eb="11">
      <t>カ</t>
    </rPh>
    <phoneticPr fontId="5"/>
  </si>
  <si>
    <t>14-6.行政委員会開会状況</t>
    <rPh sb="5" eb="7">
      <t>ギョウセイ</t>
    </rPh>
    <rPh sb="7" eb="10">
      <t>イインカイ</t>
    </rPh>
    <rPh sb="10" eb="12">
      <t>カイカイ</t>
    </rPh>
    <rPh sb="12" eb="14">
      <t>ジョウキョウ</t>
    </rPh>
    <phoneticPr fontId="5"/>
  </si>
  <si>
    <t>年次</t>
  </si>
  <si>
    <t>教育委員会</t>
    <rPh sb="0" eb="2">
      <t>キョウイク</t>
    </rPh>
    <rPh sb="2" eb="5">
      <t>イインカイ</t>
    </rPh>
    <phoneticPr fontId="5"/>
  </si>
  <si>
    <t>選挙管理委員会</t>
    <rPh sb="0" eb="2">
      <t>センキョ</t>
    </rPh>
    <rPh sb="2" eb="4">
      <t>カンリ</t>
    </rPh>
    <rPh sb="4" eb="7">
      <t>イインカイ</t>
    </rPh>
    <phoneticPr fontId="5"/>
  </si>
  <si>
    <t>公平委員会</t>
    <rPh sb="0" eb="2">
      <t>コウヘイ</t>
    </rPh>
    <rPh sb="2" eb="5">
      <t>イインカイ</t>
    </rPh>
    <phoneticPr fontId="5"/>
  </si>
  <si>
    <t>固定資産評価</t>
    <rPh sb="0" eb="4">
      <t>コテイシサン</t>
    </rPh>
    <rPh sb="4" eb="6">
      <t>ヒョウカ</t>
    </rPh>
    <phoneticPr fontId="5"/>
  </si>
  <si>
    <t>農業委員会</t>
    <rPh sb="0" eb="2">
      <t>ノウギョウ</t>
    </rPh>
    <rPh sb="2" eb="5">
      <t>イインカイ</t>
    </rPh>
    <phoneticPr fontId="5"/>
  </si>
  <si>
    <t>審査委員会</t>
    <rPh sb="0" eb="2">
      <t>シンサ</t>
    </rPh>
    <rPh sb="2" eb="5">
      <t>イインカイ</t>
    </rPh>
    <phoneticPr fontId="5"/>
  </si>
  <si>
    <t>回数</t>
    <rPh sb="0" eb="2">
      <t>カイスウ</t>
    </rPh>
    <phoneticPr fontId="5"/>
  </si>
  <si>
    <t>議案件数</t>
    <rPh sb="0" eb="2">
      <t>ギアン</t>
    </rPh>
    <rPh sb="2" eb="4">
      <t>ケンスウ</t>
    </rPh>
    <phoneticPr fontId="5"/>
  </si>
  <si>
    <t xml:space="preserve">  資料：教育部教育総務課、選挙管理委員会事務局、監査委員会事務局、</t>
    <rPh sb="5" eb="7">
      <t>キョウイク</t>
    </rPh>
    <rPh sb="7" eb="8">
      <t>ブ</t>
    </rPh>
    <rPh sb="8" eb="10">
      <t>キョウイク</t>
    </rPh>
    <rPh sb="10" eb="13">
      <t>ソウムカ</t>
    </rPh>
    <rPh sb="14" eb="18">
      <t>センキョカンリ</t>
    </rPh>
    <rPh sb="18" eb="21">
      <t>イインカイ</t>
    </rPh>
    <rPh sb="21" eb="24">
      <t>ジムキョク</t>
    </rPh>
    <rPh sb="25" eb="27">
      <t>カンサ</t>
    </rPh>
    <rPh sb="27" eb="30">
      <t>イインカイ</t>
    </rPh>
    <rPh sb="30" eb="33">
      <t>ジムキョク</t>
    </rPh>
    <phoneticPr fontId="5"/>
  </si>
  <si>
    <t>　　　　公平委員会事務局、固定資産評価審査委員会事務局、農業委員会事務局</t>
    <rPh sb="13" eb="15">
      <t>コテイ</t>
    </rPh>
    <rPh sb="15" eb="19">
      <t>シサンヒョウカ</t>
    </rPh>
    <rPh sb="19" eb="21">
      <t>シンサ</t>
    </rPh>
    <rPh sb="21" eb="24">
      <t>イインカイ</t>
    </rPh>
    <rPh sb="24" eb="27">
      <t>ジムキョク</t>
    </rPh>
    <rPh sb="33" eb="36">
      <t>ジムキョク</t>
    </rPh>
    <phoneticPr fontId="6"/>
  </si>
  <si>
    <t>14-7.市議会の状況</t>
    <phoneticPr fontId="5"/>
  </si>
  <si>
    <t>招集回数</t>
    <rPh sb="0" eb="2">
      <t>ショウシュウ</t>
    </rPh>
    <rPh sb="2" eb="4">
      <t>カイスウ</t>
    </rPh>
    <phoneticPr fontId="5"/>
  </si>
  <si>
    <t>市議会開会数</t>
    <rPh sb="0" eb="3">
      <t>シギカイ</t>
    </rPh>
    <rPh sb="3" eb="4">
      <t>カイ</t>
    </rPh>
    <rPh sb="4" eb="5">
      <t>カイ</t>
    </rPh>
    <rPh sb="5" eb="6">
      <t>スウ</t>
    </rPh>
    <phoneticPr fontId="5"/>
  </si>
  <si>
    <t>会期日数</t>
    <rPh sb="0" eb="2">
      <t>カイキ</t>
    </rPh>
    <rPh sb="2" eb="3">
      <t>ヒ</t>
    </rPh>
    <rPh sb="3" eb="4">
      <t>スウ</t>
    </rPh>
    <phoneticPr fontId="5"/>
  </si>
  <si>
    <t>委員会開会数</t>
    <rPh sb="0" eb="3">
      <t>イインカイ</t>
    </rPh>
    <rPh sb="3" eb="5">
      <t>カイカイ</t>
    </rPh>
    <rPh sb="5" eb="6">
      <t>スウ</t>
    </rPh>
    <phoneticPr fontId="5"/>
  </si>
  <si>
    <t>定例会</t>
    <rPh sb="0" eb="3">
      <t>テイレイカイ</t>
    </rPh>
    <phoneticPr fontId="5"/>
  </si>
  <si>
    <t>臨時会</t>
    <rPh sb="0" eb="2">
      <t>リンジ</t>
    </rPh>
    <rPh sb="2" eb="3">
      <t>カイ</t>
    </rPh>
    <phoneticPr fontId="5"/>
  </si>
  <si>
    <t>常  任</t>
    <rPh sb="0" eb="1">
      <t>ツネ</t>
    </rPh>
    <rPh sb="3" eb="4">
      <t>ニン</t>
    </rPh>
    <phoneticPr fontId="5"/>
  </si>
  <si>
    <t>特  別</t>
    <rPh sb="0" eb="1">
      <t>トク</t>
    </rPh>
    <rPh sb="3" eb="4">
      <t>ベツ</t>
    </rPh>
    <phoneticPr fontId="5"/>
  </si>
  <si>
    <t>委員会</t>
    <rPh sb="0" eb="3">
      <t>イインカイ</t>
    </rPh>
    <phoneticPr fontId="5"/>
  </si>
  <si>
    <t>資料：議会事務局</t>
    <rPh sb="3" eb="5">
      <t>ギカイ</t>
    </rPh>
    <rPh sb="5" eb="8">
      <t>ジムキョク</t>
    </rPh>
    <phoneticPr fontId="5"/>
  </si>
  <si>
    <t>14-8.会派・年齢別議員数</t>
    <rPh sb="5" eb="7">
      <t>カイハ</t>
    </rPh>
    <rPh sb="8" eb="10">
      <t>ネンレイ</t>
    </rPh>
    <rPh sb="10" eb="11">
      <t>ベツ</t>
    </rPh>
    <rPh sb="11" eb="13">
      <t>ギイン</t>
    </rPh>
    <rPh sb="13" eb="14">
      <t>スウ</t>
    </rPh>
    <phoneticPr fontId="5"/>
  </si>
  <si>
    <t>本表は、令和４年５月１日現在の市議会の数値である。</t>
    <rPh sb="0" eb="1">
      <t>ホン</t>
    </rPh>
    <rPh sb="1" eb="2">
      <t>ヒョウ</t>
    </rPh>
    <rPh sb="4" eb="6">
      <t>レイワ</t>
    </rPh>
    <rPh sb="7" eb="8">
      <t>ネン</t>
    </rPh>
    <rPh sb="8" eb="9">
      <t>ガンネン</t>
    </rPh>
    <rPh sb="9" eb="10">
      <t>ガツ</t>
    </rPh>
    <rPh sb="11" eb="12">
      <t>ヒ</t>
    </rPh>
    <rPh sb="12" eb="14">
      <t>ゲンザイ</t>
    </rPh>
    <rPh sb="15" eb="18">
      <t>シギカイ</t>
    </rPh>
    <rPh sb="19" eb="21">
      <t>スウチ</t>
    </rPh>
    <phoneticPr fontId="5"/>
  </si>
  <si>
    <t>議員定数：20名</t>
    <rPh sb="0" eb="2">
      <t>ギイン</t>
    </rPh>
    <rPh sb="2" eb="4">
      <t>テイスウ</t>
    </rPh>
    <rPh sb="7" eb="8">
      <t>メイ</t>
    </rPh>
    <phoneticPr fontId="5"/>
  </si>
  <si>
    <t>年齢</t>
    <rPh sb="0" eb="2">
      <t>ネンレイ</t>
    </rPh>
    <phoneticPr fontId="5"/>
  </si>
  <si>
    <t>会派</t>
    <rPh sb="0" eb="2">
      <t>カイハ</t>
    </rPh>
    <phoneticPr fontId="6"/>
  </si>
  <si>
    <t>公明党</t>
    <rPh sb="0" eb="2">
      <t>コウメイトウ</t>
    </rPh>
    <rPh sb="2" eb="3">
      <t>トウ</t>
    </rPh>
    <phoneticPr fontId="5"/>
  </si>
  <si>
    <t>大阪維新の会
緑風議員団</t>
    <rPh sb="0" eb="2">
      <t>オオサカ</t>
    </rPh>
    <rPh sb="2" eb="4">
      <t>イシン</t>
    </rPh>
    <rPh sb="5" eb="6">
      <t>カイ</t>
    </rPh>
    <rPh sb="7" eb="8">
      <t>ミドリ</t>
    </rPh>
    <rPh sb="8" eb="9">
      <t>カゼ</t>
    </rPh>
    <rPh sb="9" eb="12">
      <t>ギインダン</t>
    </rPh>
    <phoneticPr fontId="5"/>
  </si>
  <si>
    <t>自由民主党</t>
    <rPh sb="0" eb="2">
      <t>ジユウ</t>
    </rPh>
    <rPh sb="2" eb="5">
      <t>ミンシュトウ</t>
    </rPh>
    <phoneticPr fontId="5"/>
  </si>
  <si>
    <t>日本共産党</t>
    <rPh sb="0" eb="2">
      <t>ニホン</t>
    </rPh>
    <rPh sb="2" eb="5">
      <t>キョウサントウ</t>
    </rPh>
    <phoneticPr fontId="5"/>
  </si>
  <si>
    <t>無所属</t>
    <rPh sb="0" eb="1">
      <t>ム</t>
    </rPh>
    <rPh sb="1" eb="3">
      <t>ショゾク</t>
    </rPh>
    <phoneticPr fontId="5"/>
  </si>
  <si>
    <t>30歳未満</t>
    <rPh sb="2" eb="3">
      <t>サイ</t>
    </rPh>
    <rPh sb="3" eb="5">
      <t>ミマン</t>
    </rPh>
    <phoneticPr fontId="5"/>
  </si>
  <si>
    <t>30～34歳</t>
    <rPh sb="5" eb="6">
      <t>サイ</t>
    </rPh>
    <phoneticPr fontId="5"/>
  </si>
  <si>
    <t>35～39歳</t>
    <phoneticPr fontId="5"/>
  </si>
  <si>
    <t>40～44歳</t>
    <phoneticPr fontId="5"/>
  </si>
  <si>
    <t>45～49歳</t>
    <phoneticPr fontId="5"/>
  </si>
  <si>
    <t>50～54歳</t>
    <phoneticPr fontId="5"/>
  </si>
  <si>
    <t>55～59歳</t>
    <phoneticPr fontId="5"/>
  </si>
  <si>
    <t>60～64歳</t>
    <phoneticPr fontId="5"/>
  </si>
  <si>
    <t>65～69歳</t>
    <phoneticPr fontId="5"/>
  </si>
  <si>
    <t>70歳以上</t>
    <rPh sb="2" eb="3">
      <t>サイ</t>
    </rPh>
    <rPh sb="3" eb="5">
      <t>イジョウ</t>
    </rPh>
    <phoneticPr fontId="5"/>
  </si>
  <si>
    <t>合計</t>
    <rPh sb="0" eb="1">
      <t>ゴウ</t>
    </rPh>
    <rPh sb="1" eb="2">
      <t>ケイ</t>
    </rPh>
    <phoneticPr fontId="6"/>
  </si>
  <si>
    <t>14-9.選挙の執行状況</t>
    <rPh sb="5" eb="6">
      <t>セン</t>
    </rPh>
    <rPh sb="6" eb="7">
      <t>キョ</t>
    </rPh>
    <rPh sb="8" eb="9">
      <t>モリ</t>
    </rPh>
    <rPh sb="9" eb="10">
      <t>ギョウ</t>
    </rPh>
    <rPh sb="10" eb="11">
      <t>ジョウ</t>
    </rPh>
    <rPh sb="11" eb="12">
      <t>イワン</t>
    </rPh>
    <phoneticPr fontId="5"/>
  </si>
  <si>
    <t>14-10.選挙人名簿登録者数</t>
    <rPh sb="6" eb="8">
      <t>センキョ</t>
    </rPh>
    <rPh sb="8" eb="9">
      <t>ヒト</t>
    </rPh>
    <rPh sb="9" eb="11">
      <t>メイボ</t>
    </rPh>
    <rPh sb="11" eb="13">
      <t>トウロク</t>
    </rPh>
    <rPh sb="13" eb="14">
      <t>モノ</t>
    </rPh>
    <rPh sb="14" eb="15">
      <t>スウ</t>
    </rPh>
    <phoneticPr fontId="5"/>
  </si>
  <si>
    <t>　本表の数値は、各年９月の定時登録時のものである。</t>
    <rPh sb="4" eb="6">
      <t>スウチ</t>
    </rPh>
    <rPh sb="13" eb="15">
      <t>テイジ</t>
    </rPh>
    <rPh sb="17" eb="18">
      <t>ジ</t>
    </rPh>
    <phoneticPr fontId="5"/>
  </si>
  <si>
    <t>執　行　年　月　日</t>
    <rPh sb="0" eb="1">
      <t>シツ</t>
    </rPh>
    <rPh sb="2" eb="3">
      <t>ギョウ</t>
    </rPh>
    <rPh sb="4" eb="5">
      <t>ネン</t>
    </rPh>
    <rPh sb="6" eb="7">
      <t>ツキ</t>
    </rPh>
    <rPh sb="8" eb="9">
      <t>ヒ</t>
    </rPh>
    <phoneticPr fontId="5"/>
  </si>
  <si>
    <t>定員</t>
    <rPh sb="0" eb="1">
      <t>サダム</t>
    </rPh>
    <rPh sb="1" eb="2">
      <t>イン</t>
    </rPh>
    <phoneticPr fontId="5"/>
  </si>
  <si>
    <t>候補者数</t>
    <rPh sb="0" eb="2">
      <t>コウホ</t>
    </rPh>
    <rPh sb="2" eb="3">
      <t>シャ</t>
    </rPh>
    <rPh sb="3" eb="4">
      <t>スウ</t>
    </rPh>
    <phoneticPr fontId="5"/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</si>
  <si>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5"/>
  </si>
  <si>
    <t>投票者数</t>
    <rPh sb="0" eb="3">
      <t>トウヒョウシャ</t>
    </rPh>
    <rPh sb="3" eb="4">
      <t>スウ</t>
    </rPh>
    <phoneticPr fontId="5"/>
  </si>
  <si>
    <t>投票率（％）</t>
    <rPh sb="0" eb="3">
      <t>トウヒョウリツ</t>
    </rPh>
    <phoneticPr fontId="5"/>
  </si>
  <si>
    <t>有効投票数</t>
    <rPh sb="0" eb="2">
      <t>ユウコウ</t>
    </rPh>
    <rPh sb="2" eb="5">
      <t>トウヒョウスウ</t>
    </rPh>
    <phoneticPr fontId="5"/>
  </si>
  <si>
    <t>投票区</t>
    <rPh sb="0" eb="2">
      <t>トウヒョウ</t>
    </rPh>
    <rPh sb="2" eb="3">
      <t>ク</t>
    </rPh>
    <phoneticPr fontId="5"/>
  </si>
  <si>
    <t>投　　票　　所</t>
    <rPh sb="0" eb="1">
      <t>ナ</t>
    </rPh>
    <rPh sb="3" eb="4">
      <t>ヒョウ</t>
    </rPh>
    <rPh sb="6" eb="7">
      <t>ジョ</t>
    </rPh>
    <phoneticPr fontId="5"/>
  </si>
  <si>
    <t>衆議院議員総選挙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ソウ</t>
    </rPh>
    <rPh sb="6" eb="8">
      <t>センキョ</t>
    </rPh>
    <phoneticPr fontId="5"/>
  </si>
  <si>
    <t>総数</t>
    <phoneticPr fontId="5"/>
  </si>
  <si>
    <t>小選挙区（第6区）</t>
    <rPh sb="0" eb="1">
      <t>ショウ</t>
    </rPh>
    <rPh sb="1" eb="4">
      <t>センキョク</t>
    </rPh>
    <rPh sb="5" eb="6">
      <t>ダイ</t>
    </rPh>
    <rPh sb="6" eb="8">
      <t>６ク</t>
    </rPh>
    <phoneticPr fontId="5"/>
  </si>
  <si>
    <t>門真はすはな中学校</t>
    <rPh sb="0" eb="2">
      <t>カドマ</t>
    </rPh>
    <rPh sb="6" eb="9">
      <t>チュウガッコウ</t>
    </rPh>
    <phoneticPr fontId="5"/>
  </si>
  <si>
    <t>門真小学校</t>
    <rPh sb="0" eb="2">
      <t>カドマ</t>
    </rPh>
    <rPh sb="2" eb="5">
      <t>ショウガッコウ</t>
    </rPh>
    <phoneticPr fontId="5"/>
  </si>
  <si>
    <t>栄町自治会館</t>
    <rPh sb="0" eb="2">
      <t>サカエマチ</t>
    </rPh>
    <rPh sb="2" eb="4">
      <t>ジチ</t>
    </rPh>
    <rPh sb="4" eb="6">
      <t>カイカン</t>
    </rPh>
    <phoneticPr fontId="5"/>
  </si>
  <si>
    <t>比例代表（近畿ブロック）</t>
    <rPh sb="0" eb="2">
      <t>ヒレイ</t>
    </rPh>
    <rPh sb="2" eb="4">
      <t>ダイヒョウ</t>
    </rPh>
    <rPh sb="5" eb="7">
      <t>キンキ</t>
    </rPh>
    <phoneticPr fontId="5"/>
  </si>
  <si>
    <t>本町自治会館</t>
    <rPh sb="0" eb="2">
      <t>ホンマチ</t>
    </rPh>
    <rPh sb="2" eb="4">
      <t>ジチ</t>
    </rPh>
    <rPh sb="4" eb="6">
      <t>カイカン</t>
    </rPh>
    <phoneticPr fontId="5"/>
  </si>
  <si>
    <t>門真元町自治会館</t>
    <rPh sb="0" eb="2">
      <t>カドマ</t>
    </rPh>
    <rPh sb="2" eb="4">
      <t>モトマチ</t>
    </rPh>
    <rPh sb="4" eb="6">
      <t>ジチ</t>
    </rPh>
    <rPh sb="6" eb="8">
      <t>カイカン</t>
    </rPh>
    <phoneticPr fontId="5"/>
  </si>
  <si>
    <t>西小路自治会館</t>
    <rPh sb="0" eb="3">
      <t>ニシショウジ</t>
    </rPh>
    <rPh sb="3" eb="5">
      <t>ジチ</t>
    </rPh>
    <rPh sb="5" eb="7">
      <t>カイカン</t>
    </rPh>
    <phoneticPr fontId="5"/>
  </si>
  <si>
    <t>堂山町自治会館</t>
    <rPh sb="0" eb="3">
      <t>ドウヤマチョウ</t>
    </rPh>
    <rPh sb="3" eb="5">
      <t>ジチ</t>
    </rPh>
    <rPh sb="5" eb="7">
      <t>カイカン</t>
    </rPh>
    <phoneticPr fontId="5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</si>
  <si>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5"/>
  </si>
  <si>
    <t>月出自治会館</t>
    <rPh sb="0" eb="2">
      <t>ツキデ</t>
    </rPh>
    <rPh sb="2" eb="4">
      <t>ジチ</t>
    </rPh>
    <rPh sb="4" eb="6">
      <t>カイカン</t>
    </rPh>
    <phoneticPr fontId="5"/>
  </si>
  <si>
    <t>選 挙 区</t>
    <rPh sb="0" eb="1">
      <t>セン</t>
    </rPh>
    <rPh sb="2" eb="3">
      <t>キョ</t>
    </rPh>
    <rPh sb="4" eb="5">
      <t>ク</t>
    </rPh>
    <phoneticPr fontId="5"/>
  </si>
  <si>
    <t>門真みらい小学校</t>
    <rPh sb="0" eb="2">
      <t>カドマ</t>
    </rPh>
    <rPh sb="5" eb="8">
      <t>ショウガッコウ</t>
    </rPh>
    <phoneticPr fontId="5"/>
  </si>
  <si>
    <t>石原東自治会館</t>
    <rPh sb="0" eb="2">
      <t>イシハラ</t>
    </rPh>
    <rPh sb="2" eb="3">
      <t>ヒガシ</t>
    </rPh>
    <rPh sb="3" eb="5">
      <t>ジチ</t>
    </rPh>
    <rPh sb="5" eb="7">
      <t>カイカン</t>
    </rPh>
    <phoneticPr fontId="5"/>
  </si>
  <si>
    <t>令和元年７月21日</t>
    <rPh sb="0" eb="2">
      <t>レイワ</t>
    </rPh>
    <rPh sb="2" eb="4">
      <t>ガンネン</t>
    </rPh>
    <rPh sb="5" eb="6">
      <t>ガツ</t>
    </rPh>
    <rPh sb="8" eb="9">
      <t>ニチ</t>
    </rPh>
    <phoneticPr fontId="6"/>
  </si>
  <si>
    <t>幸福東自治会館</t>
    <rPh sb="0" eb="2">
      <t>コウフク</t>
    </rPh>
    <rPh sb="2" eb="3">
      <t>ヒガシ</t>
    </rPh>
    <rPh sb="3" eb="5">
      <t>ジチ</t>
    </rPh>
    <rPh sb="5" eb="7">
      <t>カイカン</t>
    </rPh>
    <phoneticPr fontId="5"/>
  </si>
  <si>
    <t>比例代表</t>
    <rPh sb="0" eb="2">
      <t>ヒレイ</t>
    </rPh>
    <rPh sb="2" eb="4">
      <t>ダイヒョウ</t>
    </rPh>
    <phoneticPr fontId="5"/>
  </si>
  <si>
    <t>老人福祉センター</t>
    <rPh sb="0" eb="2">
      <t>ロウジン</t>
    </rPh>
    <rPh sb="2" eb="4">
      <t>フクシ</t>
    </rPh>
    <phoneticPr fontId="5"/>
  </si>
  <si>
    <t>速見小学校</t>
    <rPh sb="0" eb="2">
      <t>ハヤミ</t>
    </rPh>
    <rPh sb="2" eb="5">
      <t>ショウガッコウ</t>
    </rPh>
    <phoneticPr fontId="5"/>
  </si>
  <si>
    <t>大和田小学校</t>
    <rPh sb="0" eb="3">
      <t>オオワダ</t>
    </rPh>
    <rPh sb="3" eb="6">
      <t>ショウガッコウ</t>
    </rPh>
    <phoneticPr fontId="5"/>
  </si>
  <si>
    <t>大池町自治会館</t>
    <rPh sb="0" eb="2">
      <t>オオイケ</t>
    </rPh>
    <rPh sb="2" eb="3">
      <t>チョウ</t>
    </rPh>
    <rPh sb="3" eb="5">
      <t>ジチ</t>
    </rPh>
    <rPh sb="5" eb="7">
      <t>カイカン</t>
    </rPh>
    <phoneticPr fontId="5"/>
  </si>
  <si>
    <t>府 知 事 選 挙</t>
    <rPh sb="0" eb="1">
      <t>フ</t>
    </rPh>
    <rPh sb="2" eb="3">
      <t>チ</t>
    </rPh>
    <rPh sb="4" eb="5">
      <t>コト</t>
    </rPh>
    <rPh sb="6" eb="7">
      <t>セン</t>
    </rPh>
    <rPh sb="8" eb="9">
      <t>キョ</t>
    </rPh>
    <phoneticPr fontId="5"/>
  </si>
  <si>
    <t>野里町西自治会館</t>
    <rPh sb="0" eb="2">
      <t>ノザト</t>
    </rPh>
    <rPh sb="2" eb="3">
      <t>チョウ</t>
    </rPh>
    <rPh sb="3" eb="4">
      <t>ニシ</t>
    </rPh>
    <rPh sb="4" eb="6">
      <t>ジチ</t>
    </rPh>
    <rPh sb="6" eb="8">
      <t>カイカン</t>
    </rPh>
    <phoneticPr fontId="5"/>
  </si>
  <si>
    <t>常盤町自治会館</t>
    <rPh sb="0" eb="2">
      <t>トキワ</t>
    </rPh>
    <rPh sb="2" eb="3">
      <t>チョウ</t>
    </rPh>
    <rPh sb="3" eb="5">
      <t>ジチ</t>
    </rPh>
    <rPh sb="5" eb="7">
      <t>カイカン</t>
    </rPh>
    <phoneticPr fontId="6"/>
  </si>
  <si>
    <t>常称寺町公会堂</t>
    <rPh sb="0" eb="1">
      <t>ジョウ</t>
    </rPh>
    <rPh sb="1" eb="2">
      <t>ショウ</t>
    </rPh>
    <rPh sb="2" eb="3">
      <t>ジ</t>
    </rPh>
    <rPh sb="3" eb="4">
      <t>チョウ</t>
    </rPh>
    <rPh sb="4" eb="7">
      <t>コウカイドウ</t>
    </rPh>
    <phoneticPr fontId="5"/>
  </si>
  <si>
    <t>宮野町自治会館</t>
    <rPh sb="0" eb="3">
      <t>ミヤノチョウ</t>
    </rPh>
    <rPh sb="3" eb="5">
      <t>ジチ</t>
    </rPh>
    <rPh sb="5" eb="7">
      <t>カイカン</t>
    </rPh>
    <phoneticPr fontId="5"/>
  </si>
  <si>
    <t>上野口小学校</t>
    <rPh sb="0" eb="2">
      <t>カミノ</t>
    </rPh>
    <rPh sb="2" eb="3">
      <t>グチ</t>
    </rPh>
    <rPh sb="3" eb="6">
      <t>ショウガッコウ</t>
    </rPh>
    <phoneticPr fontId="5"/>
  </si>
  <si>
    <t>府議会議員選挙</t>
    <rPh sb="0" eb="3">
      <t>フギカイ</t>
    </rPh>
    <rPh sb="3" eb="5">
      <t>ギイン</t>
    </rPh>
    <rPh sb="5" eb="7">
      <t>センキョ</t>
    </rPh>
    <phoneticPr fontId="5"/>
  </si>
  <si>
    <t>上島町公民館</t>
    <rPh sb="0" eb="3">
      <t>カミシマチョウ</t>
    </rPh>
    <rPh sb="3" eb="6">
      <t>コウミンカン</t>
    </rPh>
    <phoneticPr fontId="5"/>
  </si>
  <si>
    <t>（</t>
  </si>
  <si>
    <t>平成28年 7月24日）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</si>
  <si>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北巣本小学校</t>
    <rPh sb="0" eb="3">
      <t>キタスモト</t>
    </rPh>
    <rPh sb="3" eb="6">
      <t>ショウガッコウ</t>
    </rPh>
    <phoneticPr fontId="5"/>
  </si>
  <si>
    <t>　無投票</t>
    <rPh sb="1" eb="4">
      <t>ムトウヒョウ</t>
    </rPh>
    <phoneticPr fontId="6"/>
  </si>
  <si>
    <t>二島小学校</t>
    <rPh sb="0" eb="1">
      <t>フタ</t>
    </rPh>
    <rPh sb="1" eb="2">
      <t>シマ</t>
    </rPh>
    <rPh sb="2" eb="5">
      <t>ショウガッコウ</t>
    </rPh>
    <phoneticPr fontId="5"/>
  </si>
  <si>
    <t>桑才自治会館</t>
    <rPh sb="0" eb="2">
      <t>クワザイ</t>
    </rPh>
    <rPh sb="2" eb="5">
      <t>ジチカイ</t>
    </rPh>
    <rPh sb="5" eb="6">
      <t>カン</t>
    </rPh>
    <phoneticPr fontId="5"/>
  </si>
  <si>
    <t>市　長　選　挙</t>
    <rPh sb="0" eb="1">
      <t>シ</t>
    </rPh>
    <rPh sb="2" eb="3">
      <t>チョウ</t>
    </rPh>
    <rPh sb="4" eb="5">
      <t>セン</t>
    </rPh>
    <rPh sb="6" eb="7">
      <t>キョ</t>
    </rPh>
    <phoneticPr fontId="5"/>
  </si>
  <si>
    <t>第三中学校</t>
    <rPh sb="0" eb="2">
      <t>ダイ3</t>
    </rPh>
    <rPh sb="2" eb="5">
      <t>チュウガッコウ</t>
    </rPh>
    <phoneticPr fontId="5"/>
  </si>
  <si>
    <t>五月田小学校</t>
    <rPh sb="0" eb="2">
      <t>ゴガツ</t>
    </rPh>
    <rPh sb="2" eb="3">
      <t>タ</t>
    </rPh>
    <rPh sb="3" eb="6">
      <t>ショウガッコウ</t>
    </rPh>
    <phoneticPr fontId="5"/>
  </si>
  <si>
    <t>沖小学校</t>
    <rPh sb="0" eb="1">
      <t>オキ</t>
    </rPh>
    <rPh sb="1" eb="4">
      <t>ショウガッコウ</t>
    </rPh>
    <phoneticPr fontId="5"/>
  </si>
  <si>
    <t>四宮小学校</t>
    <rPh sb="0" eb="1">
      <t>シ</t>
    </rPh>
    <rPh sb="1" eb="2">
      <t>ミヤ</t>
    </rPh>
    <rPh sb="2" eb="5">
      <t>ショウガッコウ</t>
    </rPh>
    <phoneticPr fontId="5"/>
  </si>
  <si>
    <t>東小学校</t>
    <rPh sb="0" eb="1">
      <t>ヒガシ</t>
    </rPh>
    <rPh sb="1" eb="4">
      <t>ショウガッコウ</t>
    </rPh>
    <phoneticPr fontId="5"/>
  </si>
  <si>
    <t>市議会議員選挙</t>
    <rPh sb="0" eb="3">
      <t>シギカイ</t>
    </rPh>
    <rPh sb="3" eb="5">
      <t>ギイン</t>
    </rPh>
    <rPh sb="5" eb="7">
      <t>センキョ</t>
    </rPh>
    <phoneticPr fontId="5"/>
  </si>
  <si>
    <t>脇田小学校</t>
    <rPh sb="0" eb="2">
      <t>ワキタ</t>
    </rPh>
    <rPh sb="2" eb="5">
      <t>ショウガッコウ</t>
    </rPh>
    <phoneticPr fontId="5"/>
  </si>
  <si>
    <t>砂子小学校放課後児童クラブ室</t>
    <rPh sb="0" eb="1">
      <t>スナ</t>
    </rPh>
    <rPh sb="1" eb="2">
      <t>コ</t>
    </rPh>
    <rPh sb="2" eb="5">
      <t>ショウガッコウ</t>
    </rPh>
    <rPh sb="5" eb="8">
      <t>ホウカゴ</t>
    </rPh>
    <rPh sb="8" eb="10">
      <t>ジドウ</t>
    </rPh>
    <rPh sb="13" eb="14">
      <t>シツ</t>
    </rPh>
    <phoneticPr fontId="5"/>
  </si>
  <si>
    <t>門真千石西町住宅集会所</t>
    <rPh sb="0" eb="2">
      <t>カドマ</t>
    </rPh>
    <rPh sb="2" eb="4">
      <t>センゴク</t>
    </rPh>
    <rPh sb="4" eb="5">
      <t>ニシ</t>
    </rPh>
    <rPh sb="5" eb="6">
      <t>マチ</t>
    </rPh>
    <rPh sb="6" eb="8">
      <t>ジュウタク</t>
    </rPh>
    <rPh sb="8" eb="10">
      <t>シュウカイ</t>
    </rPh>
    <rPh sb="10" eb="11">
      <t>ショ</t>
    </rPh>
    <phoneticPr fontId="5"/>
  </si>
  <si>
    <t xml:space="preserve">  備考：執行年月日の(　)書については、補欠選挙である。</t>
    <rPh sb="2" eb="4">
      <t>ビコウ</t>
    </rPh>
    <rPh sb="5" eb="7">
      <t>シッコウ</t>
    </rPh>
    <rPh sb="7" eb="9">
      <t>ネンゲツ</t>
    </rPh>
    <rPh sb="9" eb="10">
      <t>ビ</t>
    </rPh>
    <rPh sb="14" eb="15">
      <t>カ</t>
    </rPh>
    <rPh sb="21" eb="23">
      <t>ホケツ</t>
    </rPh>
    <rPh sb="23" eb="25">
      <t>センキョ</t>
    </rPh>
    <phoneticPr fontId="5"/>
  </si>
  <si>
    <t>　資料：選挙管理委員会事務局</t>
    <phoneticPr fontId="5"/>
  </si>
  <si>
    <t xml:space="preserve">  資料：選挙管理委員会事務局</t>
    <rPh sb="2" eb="4">
      <t>シリョウ</t>
    </rPh>
    <rPh sb="5" eb="7">
      <t>センキョ</t>
    </rPh>
    <rPh sb="7" eb="9">
      <t>カンリ</t>
    </rPh>
    <rPh sb="9" eb="12">
      <t>イインカイ</t>
    </rPh>
    <rPh sb="12" eb="15">
      <t>ジムキョク</t>
    </rPh>
    <phoneticPr fontId="5"/>
  </si>
  <si>
    <t>14-11.職員数の推移</t>
    <rPh sb="6" eb="8">
      <t>ショクイン</t>
    </rPh>
    <rPh sb="8" eb="9">
      <t>スウ</t>
    </rPh>
    <rPh sb="10" eb="12">
      <t>スイイ</t>
    </rPh>
    <phoneticPr fontId="5"/>
  </si>
  <si>
    <t>本表は、各年4月1日現在の数値である。</t>
    <rPh sb="0" eb="1">
      <t>ホン</t>
    </rPh>
    <rPh sb="1" eb="2">
      <t>ヒョウ</t>
    </rPh>
    <rPh sb="4" eb="5">
      <t>カク</t>
    </rPh>
    <rPh sb="5" eb="6">
      <t>ネン</t>
    </rPh>
    <rPh sb="7" eb="8">
      <t>ガツ</t>
    </rPh>
    <rPh sb="9" eb="10">
      <t>ヒ</t>
    </rPh>
    <rPh sb="10" eb="12">
      <t>ゲンザイ</t>
    </rPh>
    <rPh sb="13" eb="15">
      <t>スウチ</t>
    </rPh>
    <phoneticPr fontId="5"/>
  </si>
  <si>
    <t>区　　分</t>
    <rPh sb="0" eb="1">
      <t>ク</t>
    </rPh>
    <rPh sb="3" eb="4">
      <t>ブン</t>
    </rPh>
    <phoneticPr fontId="5"/>
  </si>
  <si>
    <t>　　資料：総務部人事課</t>
    <rPh sb="2" eb="4">
      <t>シリョウ</t>
    </rPh>
    <rPh sb="5" eb="7">
      <t>ソウム</t>
    </rPh>
    <rPh sb="7" eb="8">
      <t>ブ</t>
    </rPh>
    <rPh sb="8" eb="10">
      <t>ジンジ</t>
    </rPh>
    <rPh sb="10" eb="11">
      <t>カ</t>
    </rPh>
    <phoneticPr fontId="5"/>
  </si>
  <si>
    <t>14-12.職員の採用及び退職者の推移</t>
    <rPh sb="6" eb="8">
      <t>ショクイン</t>
    </rPh>
    <rPh sb="9" eb="11">
      <t>サイヨウ</t>
    </rPh>
    <rPh sb="11" eb="12">
      <t>オヨ</t>
    </rPh>
    <rPh sb="13" eb="15">
      <t>タイショク</t>
    </rPh>
    <rPh sb="15" eb="16">
      <t>モノ</t>
    </rPh>
    <rPh sb="17" eb="19">
      <t>スイイ</t>
    </rPh>
    <phoneticPr fontId="5"/>
  </si>
  <si>
    <t>本表は、各年度中の数値である。</t>
    <rPh sb="0" eb="1">
      <t>ホン</t>
    </rPh>
    <rPh sb="1" eb="2">
      <t>ヒョウ</t>
    </rPh>
    <rPh sb="4" eb="5">
      <t>カク</t>
    </rPh>
    <rPh sb="5" eb="6">
      <t>ネン</t>
    </rPh>
    <rPh sb="6" eb="7">
      <t>ド</t>
    </rPh>
    <rPh sb="7" eb="8">
      <t>ナカ</t>
    </rPh>
    <rPh sb="9" eb="11">
      <t>スウチ</t>
    </rPh>
    <phoneticPr fontId="5"/>
  </si>
  <si>
    <t>区分</t>
    <rPh sb="0" eb="2">
      <t>クブン</t>
    </rPh>
    <phoneticPr fontId="5"/>
  </si>
  <si>
    <t>採用者</t>
    <rPh sb="0" eb="3">
      <t>サイヨウシャ</t>
    </rPh>
    <phoneticPr fontId="5"/>
  </si>
  <si>
    <t>退職者</t>
    <rPh sb="0" eb="3">
      <t>タイショクシャ</t>
    </rPh>
    <phoneticPr fontId="5"/>
  </si>
  <si>
    <t>14-13.局・部別職員数</t>
    <rPh sb="6" eb="7">
      <t>キョク</t>
    </rPh>
    <rPh sb="8" eb="9">
      <t>ブ</t>
    </rPh>
    <rPh sb="9" eb="10">
      <t>ベツ</t>
    </rPh>
    <rPh sb="10" eb="12">
      <t>ショクイン</t>
    </rPh>
    <rPh sb="12" eb="13">
      <t>スウ</t>
    </rPh>
    <phoneticPr fontId="5"/>
  </si>
  <si>
    <t>本表は、令和4年4月1日現在の数値である。</t>
    <rPh sb="4" eb="6">
      <t>レイワ</t>
    </rPh>
    <rPh sb="7" eb="8">
      <t>ネン</t>
    </rPh>
    <phoneticPr fontId="5"/>
  </si>
  <si>
    <t>総   
数</t>
    <rPh sb="0" eb="1">
      <t>フサ</t>
    </rPh>
    <rPh sb="12" eb="13">
      <t>カズ</t>
    </rPh>
    <phoneticPr fontId="5"/>
  </si>
  <si>
    <t>市　長　部　局</t>
    <rPh sb="0" eb="1">
      <t>シ</t>
    </rPh>
    <rPh sb="2" eb="3">
      <t>チョウ</t>
    </rPh>
    <rPh sb="4" eb="5">
      <t>ブ</t>
    </rPh>
    <rPh sb="6" eb="7">
      <t>キョク</t>
    </rPh>
    <phoneticPr fontId="6"/>
  </si>
  <si>
    <t>教育部</t>
    <rPh sb="0" eb="2">
      <t>キョウイク</t>
    </rPh>
    <rPh sb="2" eb="3">
      <t>ブ</t>
    </rPh>
    <phoneticPr fontId="5"/>
  </si>
  <si>
    <t>会計管理者</t>
    <rPh sb="0" eb="2">
      <t>カイケイ</t>
    </rPh>
    <rPh sb="2" eb="5">
      <t>カンリシャ</t>
    </rPh>
    <phoneticPr fontId="5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</si>
  <si>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5"/>
  </si>
  <si>
    <t>委員会事務局
固定資産評価審査</t>
    <rPh sb="7" eb="9">
      <t>コテイ</t>
    </rPh>
    <rPh sb="9" eb="11">
      <t>シサン</t>
    </rPh>
    <rPh sb="11" eb="13">
      <t>ヒョウカ</t>
    </rPh>
    <rPh sb="13" eb="15">
      <t>シンサ</t>
    </rPh>
    <phoneticPr fontId="5"/>
  </si>
  <si>
    <t>監査委員事務局</t>
    <rPh sb="0" eb="2">
      <t>カンサ</t>
    </rPh>
    <rPh sb="2" eb="4">
      <t>イインカイ</t>
    </rPh>
    <rPh sb="4" eb="7">
      <t>ジムキョク</t>
    </rPh>
    <phoneticPr fontId="5"/>
  </si>
  <si>
    <t>公平委員会事務局</t>
    <rPh sb="0" eb="2">
      <t>コウヘイ</t>
    </rPh>
    <rPh sb="2" eb="5">
      <t>イインカイ</t>
    </rPh>
    <rPh sb="5" eb="8">
      <t>ジムキョク</t>
    </rPh>
    <phoneticPr fontId="5"/>
  </si>
  <si>
    <t>農業委員会事務局</t>
    <rPh sb="0" eb="2">
      <t>ノウギョウ</t>
    </rPh>
    <rPh sb="2" eb="5">
      <t>イインカイ</t>
    </rPh>
    <rPh sb="5" eb="8">
      <t>ジムキョク</t>
    </rPh>
    <phoneticPr fontId="5"/>
  </si>
  <si>
    <t>市議会事務局</t>
    <rPh sb="0" eb="1">
      <t>シ</t>
    </rPh>
    <rPh sb="1" eb="3">
      <t>ギカイ</t>
    </rPh>
    <rPh sb="3" eb="6">
      <t>ジムキョク</t>
    </rPh>
    <phoneticPr fontId="5"/>
  </si>
  <si>
    <t>企画財政部</t>
    <rPh sb="0" eb="2">
      <t>キカク</t>
    </rPh>
    <rPh sb="2" eb="4">
      <t>ザイセイ</t>
    </rPh>
    <rPh sb="4" eb="5">
      <t>ブ</t>
    </rPh>
    <phoneticPr fontId="5"/>
  </si>
  <si>
    <t>総務部</t>
    <rPh sb="0" eb="2">
      <t>ソウム</t>
    </rPh>
    <rPh sb="2" eb="3">
      <t>ブ</t>
    </rPh>
    <phoneticPr fontId="5"/>
  </si>
  <si>
    <t>市民文化部</t>
    <rPh sb="0" eb="4">
      <t>シミンブンカ</t>
    </rPh>
    <rPh sb="4" eb="5">
      <t>ブ</t>
    </rPh>
    <phoneticPr fontId="5"/>
  </si>
  <si>
    <t>保健福祉部</t>
    <rPh sb="0" eb="2">
      <t>ホケン</t>
    </rPh>
    <rPh sb="2" eb="4">
      <t>フクシ</t>
    </rPh>
    <rPh sb="4" eb="5">
      <t>ブ</t>
    </rPh>
    <phoneticPr fontId="5"/>
  </si>
  <si>
    <t>こども部</t>
    <rPh sb="3" eb="4">
      <t>ブ</t>
    </rPh>
    <phoneticPr fontId="5"/>
  </si>
  <si>
    <t>まちづくり部</t>
    <rPh sb="5" eb="6">
      <t>ブ</t>
    </rPh>
    <phoneticPr fontId="5"/>
  </si>
  <si>
    <t>環境水道部</t>
    <rPh sb="0" eb="5">
      <t>カンキョウスイドウブ</t>
    </rPh>
    <phoneticPr fontId="6"/>
  </si>
  <si>
    <t>14-14.年齢別職員数</t>
    <rPh sb="6" eb="8">
      <t>ネンレイ</t>
    </rPh>
    <rPh sb="8" eb="9">
      <t>ベツ</t>
    </rPh>
    <rPh sb="9" eb="11">
      <t>ショクイン</t>
    </rPh>
    <rPh sb="11" eb="12">
      <t>スウ</t>
    </rPh>
    <phoneticPr fontId="5"/>
  </si>
  <si>
    <t>　　　　本表は、各年4月1日現在の数値である。</t>
    <phoneticPr fontId="5"/>
  </si>
  <si>
    <t>年次</t>
    <rPh sb="0" eb="2">
      <t>ネンジ</t>
    </rPh>
    <phoneticPr fontId="5"/>
  </si>
  <si>
    <t>18～19歳</t>
    <rPh sb="5" eb="6">
      <t>サイ</t>
    </rPh>
    <phoneticPr fontId="5"/>
  </si>
  <si>
    <t>20～21</t>
    <phoneticPr fontId="5"/>
  </si>
  <si>
    <t>22～23</t>
    <phoneticPr fontId="5"/>
  </si>
  <si>
    <t>24～25</t>
    <phoneticPr fontId="5"/>
  </si>
  <si>
    <t>26～27</t>
    <phoneticPr fontId="5"/>
  </si>
  <si>
    <t>28～29</t>
    <phoneticPr fontId="5"/>
  </si>
  <si>
    <t>30～31</t>
    <phoneticPr fontId="5"/>
  </si>
  <si>
    <t>32～33</t>
    <phoneticPr fontId="5"/>
  </si>
  <si>
    <t>平成31年</t>
    <rPh sb="0" eb="2">
      <t>ヘイセイ</t>
    </rPh>
    <rPh sb="4" eb="5">
      <t>ネン</t>
    </rPh>
    <phoneticPr fontId="6"/>
  </si>
  <si>
    <t>34～35</t>
    <phoneticPr fontId="5"/>
  </si>
  <si>
    <t>36～37</t>
    <phoneticPr fontId="5"/>
  </si>
  <si>
    <t>38～39</t>
    <phoneticPr fontId="5"/>
  </si>
  <si>
    <t>40～41</t>
    <phoneticPr fontId="5"/>
  </si>
  <si>
    <t>42～43</t>
    <phoneticPr fontId="5"/>
  </si>
  <si>
    <t>44～45</t>
    <phoneticPr fontId="5"/>
  </si>
  <si>
    <t>46～47</t>
    <phoneticPr fontId="5"/>
  </si>
  <si>
    <t>48～49</t>
    <phoneticPr fontId="5"/>
  </si>
  <si>
    <t>50～51</t>
    <phoneticPr fontId="5"/>
  </si>
  <si>
    <t>52～53</t>
    <phoneticPr fontId="5"/>
  </si>
  <si>
    <t>54～55</t>
    <phoneticPr fontId="5"/>
  </si>
  <si>
    <t>56～57</t>
    <phoneticPr fontId="5"/>
  </si>
  <si>
    <t>58～59</t>
    <phoneticPr fontId="5"/>
  </si>
  <si>
    <t>60～64</t>
    <phoneticPr fontId="5"/>
  </si>
  <si>
    <t>65～69</t>
    <phoneticPr fontId="5"/>
  </si>
  <si>
    <t>平均年齢</t>
    <rPh sb="0" eb="2">
      <t>ヘイキン</t>
    </rPh>
    <rPh sb="2" eb="4">
      <t>ネンレイ</t>
    </rPh>
    <phoneticPr fontId="5"/>
  </si>
  <si>
    <t>41歳0か月</t>
    <rPh sb="2" eb="3">
      <t>サイ</t>
    </rPh>
    <rPh sb="5" eb="6">
      <t>ゲツ</t>
    </rPh>
    <phoneticPr fontId="6"/>
  </si>
  <si>
    <t>41歳6か月</t>
    <rPh sb="2" eb="3">
      <t>サイ</t>
    </rPh>
    <rPh sb="5" eb="6">
      <t>ゲツ</t>
    </rPh>
    <phoneticPr fontId="6"/>
  </si>
  <si>
    <t>42歳1か月</t>
    <rPh sb="2" eb="3">
      <t>サイ</t>
    </rPh>
    <rPh sb="5" eb="6">
      <t>ツキ</t>
    </rPh>
    <phoneticPr fontId="6"/>
  </si>
  <si>
    <t>42歳4か月</t>
    <rPh sb="2" eb="3">
      <t>サイ</t>
    </rPh>
    <phoneticPr fontId="6"/>
  </si>
  <si>
    <t>42歳6か月</t>
    <rPh sb="2" eb="3">
      <t>サイ</t>
    </rPh>
    <rPh sb="5" eb="6">
      <t>ゲツ</t>
    </rPh>
    <phoneticPr fontId="6"/>
  </si>
  <si>
    <t>　資料：総務部人事課</t>
    <rPh sb="1" eb="3">
      <t>シリョウ</t>
    </rPh>
    <rPh sb="4" eb="6">
      <t>ソウム</t>
    </rPh>
    <rPh sb="6" eb="7">
      <t>ブ</t>
    </rPh>
    <rPh sb="7" eb="10">
      <t>ジンジカ</t>
    </rPh>
    <phoneticPr fontId="5"/>
  </si>
  <si>
    <t>14-15.年齢（5区分）別職員構成比</t>
    <rPh sb="6" eb="8">
      <t>ネンレイ</t>
    </rPh>
    <rPh sb="10" eb="12">
      <t>クブン</t>
    </rPh>
    <rPh sb="13" eb="14">
      <t>ベツ</t>
    </rPh>
    <rPh sb="14" eb="16">
      <t>ショクイン</t>
    </rPh>
    <rPh sb="16" eb="19">
      <t>コウセイヒ</t>
    </rPh>
    <phoneticPr fontId="5"/>
  </si>
  <si>
    <t>本表は、各年4月1日現在の数値である。</t>
    <phoneticPr fontId="5"/>
  </si>
  <si>
    <t>単位：％</t>
    <rPh sb="0" eb="2">
      <t>タンイ</t>
    </rPh>
    <phoneticPr fontId="5"/>
  </si>
  <si>
    <t>19歳以下</t>
    <rPh sb="2" eb="3">
      <t>サイ</t>
    </rPh>
    <rPh sb="3" eb="5">
      <t>イカ</t>
    </rPh>
    <phoneticPr fontId="5"/>
  </si>
  <si>
    <t>20～29歳</t>
    <rPh sb="5" eb="6">
      <t>サイ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</si>
  <si>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</si>
  <si>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</si>
  <si>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50歳以上</t>
    <rPh sb="2" eb="3">
      <t>サイ</t>
    </rPh>
    <rPh sb="3" eb="5">
      <t>イジョウ</t>
    </rPh>
    <phoneticPr fontId="5"/>
  </si>
  <si>
    <t>14-16.市民課窓口事務処理状況</t>
    <rPh sb="6" eb="9">
      <t>シミンカ</t>
    </rPh>
    <rPh sb="9" eb="11">
      <t>マドグチ</t>
    </rPh>
    <rPh sb="11" eb="13">
      <t>ジム</t>
    </rPh>
    <rPh sb="13" eb="15">
      <t>ショリ</t>
    </rPh>
    <rPh sb="15" eb="17">
      <t>ジョウキョウ</t>
    </rPh>
    <phoneticPr fontId="5"/>
  </si>
  <si>
    <t>単位：件</t>
    <rPh sb="0" eb="2">
      <t>タンイ</t>
    </rPh>
    <rPh sb="3" eb="4">
      <t>ケン</t>
    </rPh>
    <phoneticPr fontId="5"/>
  </si>
  <si>
    <t>区　　　　　　　分</t>
    <phoneticPr fontId="5"/>
  </si>
  <si>
    <t>令和元年度</t>
    <rPh sb="0" eb="2">
      <t>レイワ</t>
    </rPh>
    <rPh sb="2" eb="3">
      <t>ガン</t>
    </rPh>
    <phoneticPr fontId="6"/>
  </si>
  <si>
    <t>令和２年度</t>
    <rPh sb="0" eb="2">
      <t>レイワ</t>
    </rPh>
    <phoneticPr fontId="6"/>
  </si>
  <si>
    <t>令和３年度</t>
    <rPh sb="0" eb="2">
      <t>レイワ</t>
    </rPh>
    <phoneticPr fontId="6"/>
  </si>
  <si>
    <t>転入</t>
    <rPh sb="0" eb="2">
      <t>テンニュウ</t>
    </rPh>
    <phoneticPr fontId="5"/>
  </si>
  <si>
    <t>転居</t>
    <rPh sb="0" eb="2">
      <t>テンキョ</t>
    </rPh>
    <phoneticPr fontId="5"/>
  </si>
  <si>
    <t>変更</t>
    <rPh sb="0" eb="2">
      <t>ヘンコウ</t>
    </rPh>
    <phoneticPr fontId="5"/>
  </si>
  <si>
    <t>転出</t>
    <rPh sb="0" eb="2">
      <t>テンシュツ</t>
    </rPh>
    <phoneticPr fontId="5"/>
  </si>
  <si>
    <t>出生届</t>
    <rPh sb="0" eb="1">
      <t>シュツ</t>
    </rPh>
    <rPh sb="1" eb="2">
      <t>ウ</t>
    </rPh>
    <rPh sb="2" eb="3">
      <t>トド</t>
    </rPh>
    <phoneticPr fontId="5"/>
  </si>
  <si>
    <t>死亡届</t>
    <rPh sb="0" eb="3">
      <t>シボウトドケ</t>
    </rPh>
    <phoneticPr fontId="5"/>
  </si>
  <si>
    <t>戸(除)籍謄抄本</t>
    <rPh sb="0" eb="1">
      <t>ト</t>
    </rPh>
    <rPh sb="2" eb="3">
      <t>ジョ</t>
    </rPh>
    <rPh sb="4" eb="5">
      <t>セキ</t>
    </rPh>
    <rPh sb="5" eb="6">
      <t>トウ</t>
    </rPh>
    <rPh sb="6" eb="8">
      <t>ショウホン</t>
    </rPh>
    <phoneticPr fontId="5"/>
  </si>
  <si>
    <t>住民票謄抄本</t>
    <rPh sb="0" eb="3">
      <t>ジュウミンヒョウ</t>
    </rPh>
    <rPh sb="3" eb="4">
      <t>トウ</t>
    </rPh>
    <rPh sb="4" eb="6">
      <t>ショウホン</t>
    </rPh>
    <phoneticPr fontId="5"/>
  </si>
  <si>
    <t>戸籍記載事項証明</t>
    <rPh sb="0" eb="2">
      <t>コセキ</t>
    </rPh>
    <rPh sb="2" eb="4">
      <t>キサイ</t>
    </rPh>
    <rPh sb="4" eb="6">
      <t>ジコウ</t>
    </rPh>
    <rPh sb="6" eb="8">
      <t>ショウメイ</t>
    </rPh>
    <phoneticPr fontId="5"/>
  </si>
  <si>
    <t>戸籍附票</t>
    <rPh sb="0" eb="2">
      <t>コセキ</t>
    </rPh>
    <rPh sb="2" eb="3">
      <t>フヒョウ</t>
    </rPh>
    <rPh sb="3" eb="4">
      <t>ヒョウ</t>
    </rPh>
    <phoneticPr fontId="5"/>
  </si>
  <si>
    <t>住民票記載事項証明</t>
    <rPh sb="0" eb="2">
      <t>ジュウミン</t>
    </rPh>
    <rPh sb="2" eb="3">
      <t>ヒョウ</t>
    </rPh>
    <rPh sb="3" eb="5">
      <t>キサイ</t>
    </rPh>
    <rPh sb="5" eb="7">
      <t>ジコウ</t>
    </rPh>
    <rPh sb="7" eb="9">
      <t>ショウメイ</t>
    </rPh>
    <phoneticPr fontId="5"/>
  </si>
  <si>
    <t>閲覧</t>
    <rPh sb="0" eb="2">
      <t>エツラン</t>
    </rPh>
    <phoneticPr fontId="5"/>
  </si>
  <si>
    <t>印鑑登録届</t>
    <rPh sb="0" eb="2">
      <t>インカン</t>
    </rPh>
    <rPh sb="2" eb="4">
      <t>トウロク</t>
    </rPh>
    <rPh sb="4" eb="5">
      <t>トド</t>
    </rPh>
    <phoneticPr fontId="5"/>
  </si>
  <si>
    <t>印鑑登録証明書</t>
    <rPh sb="0" eb="2">
      <t>インカン</t>
    </rPh>
    <rPh sb="2" eb="4">
      <t>トウロク</t>
    </rPh>
    <rPh sb="4" eb="6">
      <t>ショウメイ</t>
    </rPh>
    <rPh sb="6" eb="7">
      <t>ショ</t>
    </rPh>
    <phoneticPr fontId="5"/>
  </si>
  <si>
    <t>不在証明</t>
    <rPh sb="0" eb="2">
      <t>フザイ</t>
    </rPh>
    <rPh sb="2" eb="4">
      <t>ショウメイ</t>
    </rPh>
    <phoneticPr fontId="5"/>
  </si>
  <si>
    <t>戸籍関係届</t>
    <rPh sb="0" eb="2">
      <t>コセキ</t>
    </rPh>
    <rPh sb="2" eb="4">
      <t>カンケイ</t>
    </rPh>
    <rPh sb="4" eb="5">
      <t>トド</t>
    </rPh>
    <phoneticPr fontId="5"/>
  </si>
  <si>
    <t>マイナンバーカード発行</t>
    <rPh sb="9" eb="11">
      <t>ハッコウ</t>
    </rPh>
    <phoneticPr fontId="6"/>
  </si>
  <si>
    <t>パスポート発行件数</t>
    <rPh sb="5" eb="7">
      <t>ハッコウ</t>
    </rPh>
    <rPh sb="7" eb="9">
      <t>ケンスウ</t>
    </rPh>
    <phoneticPr fontId="6"/>
  </si>
  <si>
    <t>コンビニ交付サービス</t>
    <rPh sb="4" eb="6">
      <t>コウフ</t>
    </rPh>
    <phoneticPr fontId="6"/>
  </si>
  <si>
    <t>その他の証明</t>
    <rPh sb="0" eb="3">
      <t>ソノタ</t>
    </rPh>
    <rPh sb="4" eb="6">
      <t>ショウメイ</t>
    </rPh>
    <phoneticPr fontId="5"/>
  </si>
  <si>
    <t>備考：その他の証明とは、身分に関する証明、火葬許可書の写し、他課証明、戸籍受理証明、</t>
    <rPh sb="0" eb="2">
      <t>ビコウ</t>
    </rPh>
    <rPh sb="5" eb="6">
      <t>タ</t>
    </rPh>
    <rPh sb="7" eb="9">
      <t>ショウメイ</t>
    </rPh>
    <rPh sb="12" eb="14">
      <t>ミブン</t>
    </rPh>
    <rPh sb="15" eb="16">
      <t>カン</t>
    </rPh>
    <rPh sb="18" eb="20">
      <t>ショウメイ</t>
    </rPh>
    <rPh sb="21" eb="23">
      <t>カソウ</t>
    </rPh>
    <rPh sb="23" eb="26">
      <t>キョカショ</t>
    </rPh>
    <rPh sb="27" eb="28">
      <t>ウツ</t>
    </rPh>
    <rPh sb="30" eb="31">
      <t>タ</t>
    </rPh>
    <rPh sb="31" eb="32">
      <t>カ</t>
    </rPh>
    <rPh sb="32" eb="34">
      <t>ショウメイ</t>
    </rPh>
    <rPh sb="35" eb="37">
      <t>コセキ</t>
    </rPh>
    <rPh sb="37" eb="39">
      <t>ジュリ</t>
    </rPh>
    <rPh sb="39" eb="41">
      <t>ショウメイ</t>
    </rPh>
    <phoneticPr fontId="5"/>
  </si>
  <si>
    <t>　　　戸籍記載事項証明（令和元年度よりその他の証明に含める）の合計である。</t>
    <rPh sb="21" eb="22">
      <t>タ</t>
    </rPh>
    <rPh sb="23" eb="25">
      <t>ショウメイ</t>
    </rPh>
    <rPh sb="26" eb="27">
      <t>フク</t>
    </rPh>
    <phoneticPr fontId="6"/>
  </si>
  <si>
    <t>　　　戸籍関係届とは、市役所本庁窓口戸籍届出件数より出生届、死亡届を除いた件数である。</t>
    <rPh sb="3" eb="5">
      <t>コセキ</t>
    </rPh>
    <rPh sb="5" eb="7">
      <t>カンケイ</t>
    </rPh>
    <rPh sb="7" eb="8">
      <t>トドケ</t>
    </rPh>
    <rPh sb="11" eb="14">
      <t>シヤクショ</t>
    </rPh>
    <rPh sb="14" eb="16">
      <t>ホンチョウ</t>
    </rPh>
    <rPh sb="16" eb="18">
      <t>マドグチ</t>
    </rPh>
    <rPh sb="18" eb="20">
      <t>コセキ</t>
    </rPh>
    <rPh sb="20" eb="22">
      <t>トドケデ</t>
    </rPh>
    <rPh sb="22" eb="24">
      <t>ケンスウ</t>
    </rPh>
    <rPh sb="26" eb="28">
      <t>シュッセイ</t>
    </rPh>
    <rPh sb="28" eb="29">
      <t>トドケ</t>
    </rPh>
    <rPh sb="30" eb="33">
      <t>シボウトドケ</t>
    </rPh>
    <rPh sb="34" eb="35">
      <t>ノゾ</t>
    </rPh>
    <rPh sb="37" eb="39">
      <t>ケンスウ</t>
    </rPh>
    <phoneticPr fontId="5"/>
  </si>
  <si>
    <t>　　　コンビニ交付サービスは、住民票（写）と印鑑登録証明書の合計数である。</t>
    <rPh sb="7" eb="9">
      <t>コウフ</t>
    </rPh>
    <rPh sb="15" eb="17">
      <t>ジュウミン</t>
    </rPh>
    <rPh sb="17" eb="18">
      <t>ヒョウ</t>
    </rPh>
    <rPh sb="19" eb="20">
      <t>ウツ</t>
    </rPh>
    <rPh sb="22" eb="24">
      <t>インカン</t>
    </rPh>
    <rPh sb="24" eb="26">
      <t>トウロク</t>
    </rPh>
    <rPh sb="26" eb="28">
      <t>ショウメイ</t>
    </rPh>
    <rPh sb="28" eb="29">
      <t>ショ</t>
    </rPh>
    <rPh sb="30" eb="33">
      <t>ゴウケイスウ</t>
    </rPh>
    <phoneticPr fontId="6"/>
  </si>
  <si>
    <t>　　　各証明件数には、公用を含む。</t>
    <rPh sb="3" eb="4">
      <t>カク</t>
    </rPh>
    <rPh sb="4" eb="6">
      <t>ショウメイ</t>
    </rPh>
    <rPh sb="6" eb="8">
      <t>ケンスウ</t>
    </rPh>
    <rPh sb="11" eb="12">
      <t>コウ</t>
    </rPh>
    <rPh sb="12" eb="13">
      <t>ヨウ</t>
    </rPh>
    <rPh sb="14" eb="15">
      <t>フク</t>
    </rPh>
    <phoneticPr fontId="5"/>
  </si>
  <si>
    <t>　　　マイナンバー発行及びパスポート発行件数は交付件数である。</t>
    <rPh sb="9" eb="11">
      <t>ハッコウ</t>
    </rPh>
    <rPh sb="11" eb="12">
      <t>オヨ</t>
    </rPh>
    <rPh sb="18" eb="20">
      <t>ハッコウ</t>
    </rPh>
    <rPh sb="20" eb="22">
      <t>ケンスウ</t>
    </rPh>
    <rPh sb="23" eb="25">
      <t>コウフ</t>
    </rPh>
    <rPh sb="25" eb="26">
      <t>ケン</t>
    </rPh>
    <rPh sb="26" eb="27">
      <t>スウ</t>
    </rPh>
    <phoneticPr fontId="6"/>
  </si>
  <si>
    <t>資料：市民文化部市民課</t>
    <rPh sb="5" eb="7">
      <t>ブンカ</t>
    </rPh>
    <phoneticPr fontId="6"/>
  </si>
  <si>
    <t>南部市民サービスコーナー：島頭4丁目4-1（南部市民センター内）</t>
    <rPh sb="0" eb="2">
      <t>ナンブ</t>
    </rPh>
    <rPh sb="2" eb="4">
      <t>シミン</t>
    </rPh>
    <rPh sb="13" eb="14">
      <t>シマ</t>
    </rPh>
    <rPh sb="14" eb="15">
      <t>アタマ</t>
    </rPh>
    <rPh sb="16" eb="18">
      <t>チョウメ</t>
    </rPh>
    <rPh sb="30" eb="31">
      <t>ウチ</t>
    </rPh>
    <phoneticPr fontId="5"/>
  </si>
  <si>
    <t>令和元年度</t>
  </si>
  <si>
    <t>令和２年度</t>
  </si>
  <si>
    <t>令和３年度</t>
    <phoneticPr fontId="6"/>
  </si>
  <si>
    <t>印鑑証明</t>
    <rPh sb="0" eb="2">
      <t>インカン</t>
    </rPh>
    <rPh sb="2" eb="4">
      <t>ショウメイ</t>
    </rPh>
    <phoneticPr fontId="5"/>
  </si>
  <si>
    <t>年金証明</t>
    <rPh sb="0" eb="2">
      <t>ネンキン</t>
    </rPh>
    <rPh sb="2" eb="4">
      <t>ショウメイ</t>
    </rPh>
    <phoneticPr fontId="5"/>
  </si>
  <si>
    <t>印鑑登録</t>
    <rPh sb="0" eb="2">
      <t>インカン</t>
    </rPh>
    <rPh sb="2" eb="4">
      <t>トウロク</t>
    </rPh>
    <phoneticPr fontId="5"/>
  </si>
  <si>
    <t>資料：市民文化部市民課</t>
    <rPh sb="0" eb="2">
      <t>シリョウ</t>
    </rPh>
    <rPh sb="3" eb="5">
      <t>シミン</t>
    </rPh>
    <rPh sb="5" eb="7">
      <t>ブンカ</t>
    </rPh>
    <rPh sb="7" eb="8">
      <t>ブ</t>
    </rPh>
    <rPh sb="8" eb="11">
      <t>シミンカ</t>
    </rPh>
    <phoneticPr fontId="5"/>
  </si>
  <si>
    <t>14-18.ふるさと納税　寄附実績</t>
    <rPh sb="10" eb="12">
      <t>ノウゼイ</t>
    </rPh>
    <rPh sb="13" eb="15">
      <t>キフ</t>
    </rPh>
    <rPh sb="15" eb="17">
      <t>ジッセキ</t>
    </rPh>
    <phoneticPr fontId="5"/>
  </si>
  <si>
    <t>総数</t>
    <rPh sb="0" eb="2">
      <t>ソウスウ</t>
    </rPh>
    <phoneticPr fontId="6"/>
  </si>
  <si>
    <t>うち12月～３月</t>
    <rPh sb="4" eb="5">
      <t>ガツ</t>
    </rPh>
    <rPh sb="7" eb="8">
      <t>ガツ</t>
    </rPh>
    <phoneticPr fontId="6"/>
  </si>
  <si>
    <t>寄附件数</t>
    <rPh sb="0" eb="2">
      <t>キフ</t>
    </rPh>
    <rPh sb="2" eb="4">
      <t>ケンスウ</t>
    </rPh>
    <phoneticPr fontId="5"/>
  </si>
  <si>
    <t>寄附金額(円)</t>
    <rPh sb="0" eb="2">
      <t>キフ</t>
    </rPh>
    <rPh sb="2" eb="4">
      <t>キンガク</t>
    </rPh>
    <rPh sb="5" eb="6">
      <t>エン</t>
    </rPh>
    <phoneticPr fontId="5"/>
  </si>
  <si>
    <t>備考：平成29年12月に返礼品の大幅なリニューアルを行った。令和２年11月から新たにポータルサイトを追加</t>
    <rPh sb="0" eb="2">
      <t>ビコウ</t>
    </rPh>
    <rPh sb="3" eb="5">
      <t>ヘイセイ</t>
    </rPh>
    <rPh sb="7" eb="8">
      <t>ネン</t>
    </rPh>
    <rPh sb="10" eb="11">
      <t>ガツ</t>
    </rPh>
    <rPh sb="12" eb="14">
      <t>ヘンレイ</t>
    </rPh>
    <rPh sb="14" eb="15">
      <t>ヒン</t>
    </rPh>
    <rPh sb="16" eb="18">
      <t>オオハバ</t>
    </rPh>
    <rPh sb="26" eb="27">
      <t>オコナ</t>
    </rPh>
    <rPh sb="50" eb="52">
      <t>ツイカ</t>
    </rPh>
    <phoneticPr fontId="6"/>
  </si>
  <si>
    <t>資料：企画財政部魅力発信課</t>
    <rPh sb="0" eb="2">
      <t>シリョウ</t>
    </rPh>
    <rPh sb="3" eb="5">
      <t>キカク</t>
    </rPh>
    <rPh sb="5" eb="7">
      <t>ザイセイ</t>
    </rPh>
    <rPh sb="7" eb="8">
      <t>ブ</t>
    </rPh>
    <rPh sb="8" eb="10">
      <t>ミリョク</t>
    </rPh>
    <rPh sb="10" eb="12">
      <t>ハッシン</t>
    </rPh>
    <rPh sb="12" eb="13">
      <t>カ</t>
    </rPh>
    <phoneticPr fontId="5"/>
  </si>
  <si>
    <t>14-19.歴代特別職</t>
    <rPh sb="6" eb="8">
      <t>レキダイ</t>
    </rPh>
    <rPh sb="8" eb="10">
      <t>トクベツ</t>
    </rPh>
    <rPh sb="10" eb="11">
      <t>ショク</t>
    </rPh>
    <phoneticPr fontId="5"/>
  </si>
  <si>
    <t>本表は令和５年４月１日現在の内容である。</t>
    <rPh sb="0" eb="1">
      <t>ホン</t>
    </rPh>
    <rPh sb="1" eb="2">
      <t>ヒョウ</t>
    </rPh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ナイヨウ</t>
    </rPh>
    <phoneticPr fontId="6"/>
  </si>
  <si>
    <t>市　　　　　　　　　長</t>
    <rPh sb="0" eb="1">
      <t>シ</t>
    </rPh>
    <rPh sb="10" eb="11">
      <t>チョウ</t>
    </rPh>
    <phoneticPr fontId="6"/>
  </si>
  <si>
    <t>代</t>
    <rPh sb="0" eb="1">
      <t>ダイ</t>
    </rPh>
    <phoneticPr fontId="6"/>
  </si>
  <si>
    <t>氏　名</t>
    <rPh sb="0" eb="1">
      <t>シ</t>
    </rPh>
    <rPh sb="2" eb="3">
      <t>メイ</t>
    </rPh>
    <phoneticPr fontId="6"/>
  </si>
  <si>
    <t>就任年月日</t>
    <rPh sb="0" eb="2">
      <t>シュウニン</t>
    </rPh>
    <rPh sb="2" eb="5">
      <t>ネンガッピ</t>
    </rPh>
    <phoneticPr fontId="6"/>
  </si>
  <si>
    <t>退任年月日</t>
    <rPh sb="0" eb="2">
      <t>タイニン</t>
    </rPh>
    <rPh sb="2" eb="5">
      <t>ネンガッピ</t>
    </rPh>
    <phoneticPr fontId="6"/>
  </si>
  <si>
    <t>初</t>
    <rPh sb="0" eb="1">
      <t>ハツ</t>
    </rPh>
    <phoneticPr fontId="6"/>
  </si>
  <si>
    <t>中塚　種夫</t>
    <rPh sb="0" eb="2">
      <t>ナカツカ</t>
    </rPh>
    <rPh sb="3" eb="4">
      <t>タネ</t>
    </rPh>
    <rPh sb="4" eb="5">
      <t>オット</t>
    </rPh>
    <phoneticPr fontId="6"/>
  </si>
  <si>
    <t>昭和38.8.1</t>
    <rPh sb="0" eb="2">
      <t>ショウワ</t>
    </rPh>
    <phoneticPr fontId="6"/>
  </si>
  <si>
    <t>昭和48.7.9</t>
    <rPh sb="0" eb="2">
      <t>ショウワ</t>
    </rPh>
    <phoneticPr fontId="6"/>
  </si>
  <si>
    <t>中田　三次郎</t>
    <rPh sb="0" eb="2">
      <t>ナカタ</t>
    </rPh>
    <rPh sb="3" eb="4">
      <t>ミ</t>
    </rPh>
    <rPh sb="4" eb="6">
      <t>ジロウ</t>
    </rPh>
    <phoneticPr fontId="6"/>
  </si>
  <si>
    <t>昭和48.7.10</t>
    <rPh sb="0" eb="2">
      <t>ショウワ</t>
    </rPh>
    <phoneticPr fontId="6"/>
  </si>
  <si>
    <t>昭和60.7.9</t>
    <rPh sb="0" eb="2">
      <t>ショウワ</t>
    </rPh>
    <phoneticPr fontId="6"/>
  </si>
  <si>
    <t>東　潤</t>
    <rPh sb="0" eb="1">
      <t>アズマ</t>
    </rPh>
    <rPh sb="2" eb="3">
      <t>ジュン</t>
    </rPh>
    <phoneticPr fontId="6"/>
  </si>
  <si>
    <t>昭和60.7.10</t>
    <rPh sb="0" eb="2">
      <t>ショウワ</t>
    </rPh>
    <phoneticPr fontId="6"/>
  </si>
  <si>
    <t>平成17.7.9</t>
    <rPh sb="0" eb="2">
      <t>ヘイセイ</t>
    </rPh>
    <phoneticPr fontId="6"/>
  </si>
  <si>
    <t>園部　一成</t>
    <rPh sb="0" eb="2">
      <t>ソノベ</t>
    </rPh>
    <rPh sb="3" eb="5">
      <t>イッセイ</t>
    </rPh>
    <phoneticPr fontId="6"/>
  </si>
  <si>
    <t>平成17.7.10</t>
    <rPh sb="0" eb="2">
      <t>ヘイセイ</t>
    </rPh>
    <phoneticPr fontId="6"/>
  </si>
  <si>
    <t>平成28.6.7</t>
    <rPh sb="0" eb="2">
      <t>ヘイセイ</t>
    </rPh>
    <phoneticPr fontId="6"/>
  </si>
  <si>
    <t>宮本　一孝</t>
    <rPh sb="0" eb="2">
      <t>ミヤモト</t>
    </rPh>
    <rPh sb="3" eb="5">
      <t>カズタカ</t>
    </rPh>
    <phoneticPr fontId="6"/>
  </si>
  <si>
    <t>平成28.7.24</t>
    <rPh sb="0" eb="2">
      <t>ヘイセイ</t>
    </rPh>
    <phoneticPr fontId="6"/>
  </si>
  <si>
    <t>在任中</t>
    <rPh sb="0" eb="3">
      <t>ザイニンチュウ</t>
    </rPh>
    <phoneticPr fontId="6"/>
  </si>
  <si>
    <t>副　　市　　長</t>
    <rPh sb="0" eb="1">
      <t>フク</t>
    </rPh>
    <rPh sb="3" eb="4">
      <t>シ</t>
    </rPh>
    <rPh sb="6" eb="7">
      <t>チョウ</t>
    </rPh>
    <phoneticPr fontId="6"/>
  </si>
  <si>
    <t>教　　育　　長</t>
    <rPh sb="0" eb="1">
      <t>キョウ</t>
    </rPh>
    <rPh sb="3" eb="4">
      <t>イク</t>
    </rPh>
    <rPh sb="6" eb="7">
      <t>チョウ</t>
    </rPh>
    <phoneticPr fontId="6"/>
  </si>
  <si>
    <t>氏名</t>
    <rPh sb="0" eb="2">
      <t>シメイ</t>
    </rPh>
    <phoneticPr fontId="6"/>
  </si>
  <si>
    <t>野口　和夫</t>
    <rPh sb="0" eb="2">
      <t>ノグチ</t>
    </rPh>
    <rPh sb="3" eb="5">
      <t>カズオ</t>
    </rPh>
    <phoneticPr fontId="6"/>
  </si>
  <si>
    <t>昭和41.12.31</t>
    <rPh sb="0" eb="2">
      <t>ショウワ</t>
    </rPh>
    <phoneticPr fontId="6"/>
  </si>
  <si>
    <t>高崎　巽</t>
    <rPh sb="0" eb="2">
      <t>タカサキ</t>
    </rPh>
    <rPh sb="3" eb="4">
      <t>タツミ</t>
    </rPh>
    <phoneticPr fontId="6"/>
  </si>
  <si>
    <t>昭和42.9.25</t>
    <rPh sb="0" eb="2">
      <t>ショウワ</t>
    </rPh>
    <phoneticPr fontId="6"/>
  </si>
  <si>
    <t>吉田　博</t>
    <rPh sb="0" eb="2">
      <t>ヨシダ</t>
    </rPh>
    <rPh sb="3" eb="4">
      <t>ヒロシ</t>
    </rPh>
    <phoneticPr fontId="6"/>
  </si>
  <si>
    <t>昭和42.1.1</t>
    <rPh sb="0" eb="2">
      <t>ショウワ</t>
    </rPh>
    <phoneticPr fontId="6"/>
  </si>
  <si>
    <t>昭和48.5.31</t>
    <rPh sb="0" eb="2">
      <t>ショウワ</t>
    </rPh>
    <phoneticPr fontId="6"/>
  </si>
  <si>
    <t>千田　福一</t>
    <rPh sb="0" eb="1">
      <t>セン</t>
    </rPh>
    <rPh sb="1" eb="2">
      <t>タ</t>
    </rPh>
    <rPh sb="3" eb="5">
      <t>フクイチ</t>
    </rPh>
    <phoneticPr fontId="6"/>
  </si>
  <si>
    <t>昭和42.11.14</t>
    <rPh sb="0" eb="2">
      <t>ショウワ</t>
    </rPh>
    <phoneticPr fontId="6"/>
  </si>
  <si>
    <t>昭和61.9.30</t>
    <rPh sb="0" eb="2">
      <t>ショウワ</t>
    </rPh>
    <phoneticPr fontId="6"/>
  </si>
  <si>
    <t>森本　学</t>
    <rPh sb="0" eb="2">
      <t>モリモト</t>
    </rPh>
    <rPh sb="3" eb="4">
      <t>マナブ</t>
    </rPh>
    <phoneticPr fontId="6"/>
  </si>
  <si>
    <t>昭和47.5.21</t>
    <rPh sb="0" eb="2">
      <t>ショウワ</t>
    </rPh>
    <phoneticPr fontId="6"/>
  </si>
  <si>
    <t>昭和55.5.20</t>
    <rPh sb="0" eb="2">
      <t>ショウワ</t>
    </rPh>
    <phoneticPr fontId="6"/>
  </si>
  <si>
    <t>村田　温雄</t>
    <rPh sb="0" eb="2">
      <t>ムラタ</t>
    </rPh>
    <rPh sb="3" eb="4">
      <t>アタタカイ</t>
    </rPh>
    <rPh sb="4" eb="5">
      <t>オス</t>
    </rPh>
    <phoneticPr fontId="6"/>
  </si>
  <si>
    <t>昭和61.10.1</t>
    <rPh sb="0" eb="2">
      <t>ショウワ</t>
    </rPh>
    <phoneticPr fontId="6"/>
  </si>
  <si>
    <t>平成2.9.30</t>
    <rPh sb="0" eb="2">
      <t>ヘイセイ</t>
    </rPh>
    <phoneticPr fontId="6"/>
  </si>
  <si>
    <t>三田　和弘</t>
    <rPh sb="0" eb="2">
      <t>ミタ</t>
    </rPh>
    <rPh sb="3" eb="5">
      <t>カズヒロ</t>
    </rPh>
    <phoneticPr fontId="6"/>
  </si>
  <si>
    <t>昭和48.12.22</t>
    <rPh sb="0" eb="2">
      <t>ショウワ</t>
    </rPh>
    <phoneticPr fontId="6"/>
  </si>
  <si>
    <t>昭和50.12.1</t>
    <rPh sb="0" eb="2">
      <t>ショウワ</t>
    </rPh>
    <phoneticPr fontId="6"/>
  </si>
  <si>
    <t>中谷　決</t>
    <rPh sb="0" eb="2">
      <t>ナカタニ</t>
    </rPh>
    <rPh sb="3" eb="4">
      <t>ケツ</t>
    </rPh>
    <phoneticPr fontId="6"/>
  </si>
  <si>
    <t>平成2.10.1</t>
    <rPh sb="0" eb="2">
      <t>ヘイセイ</t>
    </rPh>
    <phoneticPr fontId="6"/>
  </si>
  <si>
    <t>平成14.9.30</t>
    <rPh sb="0" eb="2">
      <t>ヘイセイ</t>
    </rPh>
    <phoneticPr fontId="6"/>
  </si>
  <si>
    <t>岩田　勝美</t>
    <rPh sb="0" eb="2">
      <t>イワタ</t>
    </rPh>
    <rPh sb="3" eb="5">
      <t>カツミ</t>
    </rPh>
    <phoneticPr fontId="6"/>
  </si>
  <si>
    <t>昭和54.12.20</t>
    <rPh sb="0" eb="2">
      <t>ショウワ</t>
    </rPh>
    <phoneticPr fontId="6"/>
  </si>
  <si>
    <t>昭和56.12.11</t>
    <rPh sb="0" eb="2">
      <t>ショウワ</t>
    </rPh>
    <phoneticPr fontId="6"/>
  </si>
  <si>
    <t>下浦　克明</t>
    <rPh sb="0" eb="2">
      <t>シモウラ</t>
    </rPh>
    <rPh sb="3" eb="5">
      <t>カツアキ</t>
    </rPh>
    <phoneticPr fontId="6"/>
  </si>
  <si>
    <t>平成14.10.1</t>
    <rPh sb="0" eb="2">
      <t>ヘイセイ</t>
    </rPh>
    <phoneticPr fontId="6"/>
  </si>
  <si>
    <t>平成22.9.30</t>
    <rPh sb="0" eb="2">
      <t>ヘイセイ</t>
    </rPh>
    <phoneticPr fontId="6"/>
  </si>
  <si>
    <t>橋本　芳夫</t>
    <rPh sb="0" eb="2">
      <t>ハシモト</t>
    </rPh>
    <rPh sb="3" eb="5">
      <t>ヨシオ</t>
    </rPh>
    <phoneticPr fontId="6"/>
  </si>
  <si>
    <t>昭和57.1.30</t>
    <rPh sb="0" eb="2">
      <t>ショウワ</t>
    </rPh>
    <phoneticPr fontId="6"/>
  </si>
  <si>
    <t>平成元.9.30</t>
    <rPh sb="0" eb="2">
      <t>ヘイセイ</t>
    </rPh>
    <rPh sb="2" eb="3">
      <t>モト</t>
    </rPh>
    <phoneticPr fontId="6"/>
  </si>
  <si>
    <t>三宅　奎介</t>
    <rPh sb="0" eb="2">
      <t>ミヤケ</t>
    </rPh>
    <rPh sb="4" eb="5">
      <t>スケ</t>
    </rPh>
    <phoneticPr fontId="6"/>
  </si>
  <si>
    <t>平成22.10.1</t>
    <rPh sb="0" eb="2">
      <t>ヘイセイ</t>
    </rPh>
    <phoneticPr fontId="6"/>
  </si>
  <si>
    <t>平成28.8.31</t>
    <rPh sb="0" eb="2">
      <t>ヘイセイ</t>
    </rPh>
    <phoneticPr fontId="6"/>
  </si>
  <si>
    <t>真砂　允二</t>
    <rPh sb="0" eb="2">
      <t>マサゴ</t>
    </rPh>
    <rPh sb="3" eb="4">
      <t>マコト</t>
    </rPh>
    <rPh sb="4" eb="5">
      <t>ニ</t>
    </rPh>
    <phoneticPr fontId="6"/>
  </si>
  <si>
    <t>久木元　秀平</t>
    <rPh sb="0" eb="1">
      <t>ヒサ</t>
    </rPh>
    <rPh sb="1" eb="3">
      <t>キモト</t>
    </rPh>
    <rPh sb="4" eb="6">
      <t>シュウヘイ</t>
    </rPh>
    <phoneticPr fontId="6"/>
  </si>
  <si>
    <t>平成28.10.1</t>
    <rPh sb="0" eb="2">
      <t>ヘイセイ</t>
    </rPh>
    <phoneticPr fontId="6"/>
  </si>
  <si>
    <t>北野　明良</t>
    <rPh sb="0" eb="2">
      <t>キタノ</t>
    </rPh>
    <rPh sb="3" eb="5">
      <t>アキヨシ</t>
    </rPh>
    <phoneticPr fontId="6"/>
  </si>
  <si>
    <t>平成元.10.1</t>
    <rPh sb="0" eb="2">
      <t>ヘイセイ</t>
    </rPh>
    <rPh sb="2" eb="3">
      <t>モト</t>
    </rPh>
    <phoneticPr fontId="6"/>
  </si>
  <si>
    <t>平成11.9.30</t>
    <rPh sb="0" eb="2">
      <t>ヘイセイ</t>
    </rPh>
    <phoneticPr fontId="6"/>
  </si>
  <si>
    <t>高枝　清紀</t>
    <rPh sb="0" eb="1">
      <t>タカ</t>
    </rPh>
    <rPh sb="1" eb="2">
      <t>エダ</t>
    </rPh>
    <rPh sb="3" eb="5">
      <t>キヨノリ</t>
    </rPh>
    <phoneticPr fontId="6"/>
  </si>
  <si>
    <t>平成9.10.1</t>
    <rPh sb="0" eb="2">
      <t>ヘイセイ</t>
    </rPh>
    <phoneticPr fontId="6"/>
  </si>
  <si>
    <t>土井　祥道</t>
    <rPh sb="0" eb="2">
      <t>ドイ</t>
    </rPh>
    <rPh sb="3" eb="4">
      <t>ショウ</t>
    </rPh>
    <rPh sb="4" eb="5">
      <t>ドウ</t>
    </rPh>
    <phoneticPr fontId="6"/>
  </si>
  <si>
    <t>平成12.4.1</t>
    <rPh sb="0" eb="2">
      <t>ヘイセイ</t>
    </rPh>
    <phoneticPr fontId="6"/>
  </si>
  <si>
    <t>収　　入　　役</t>
    <rPh sb="0" eb="1">
      <t>オサム</t>
    </rPh>
    <rPh sb="3" eb="4">
      <t>イ</t>
    </rPh>
    <rPh sb="6" eb="7">
      <t>ヤク</t>
    </rPh>
    <phoneticPr fontId="6"/>
  </si>
  <si>
    <t>五十野　充</t>
    <rPh sb="0" eb="2">
      <t>ゴジュウ</t>
    </rPh>
    <rPh sb="2" eb="3">
      <t>ノ</t>
    </rPh>
    <rPh sb="4" eb="5">
      <t>ミツル</t>
    </rPh>
    <phoneticPr fontId="6"/>
  </si>
  <si>
    <t>平成17.12.12</t>
    <rPh sb="0" eb="2">
      <t>ヘイセイ</t>
    </rPh>
    <phoneticPr fontId="6"/>
  </si>
  <si>
    <t>平成21.12.11</t>
    <rPh sb="0" eb="2">
      <t>ヘイセイ</t>
    </rPh>
    <phoneticPr fontId="6"/>
  </si>
  <si>
    <t>平成18.1.1</t>
    <rPh sb="0" eb="2">
      <t>ヘイセイ</t>
    </rPh>
    <phoneticPr fontId="6"/>
  </si>
  <si>
    <t>平成20.3.31</t>
    <rPh sb="0" eb="2">
      <t>ヘイセイ</t>
    </rPh>
    <phoneticPr fontId="6"/>
  </si>
  <si>
    <t>土田　義一</t>
    <rPh sb="0" eb="2">
      <t>ツチダ</t>
    </rPh>
    <rPh sb="3" eb="5">
      <t>ヨシカズ</t>
    </rPh>
    <phoneticPr fontId="6"/>
  </si>
  <si>
    <t>昭和62.12.19</t>
    <rPh sb="0" eb="2">
      <t>ショウワ</t>
    </rPh>
    <phoneticPr fontId="6"/>
  </si>
  <si>
    <t>小西　清</t>
    <rPh sb="0" eb="2">
      <t>コニシ</t>
    </rPh>
    <rPh sb="3" eb="4">
      <t>キヨシ</t>
    </rPh>
    <phoneticPr fontId="6"/>
  </si>
  <si>
    <t>平成20.4.1</t>
    <rPh sb="0" eb="2">
      <t>ヘイセイ</t>
    </rPh>
    <phoneticPr fontId="6"/>
  </si>
  <si>
    <t>平成24.3.31</t>
    <rPh sb="0" eb="2">
      <t>ヘイセイ</t>
    </rPh>
    <phoneticPr fontId="6"/>
  </si>
  <si>
    <t>澤田　時夫</t>
    <rPh sb="0" eb="2">
      <t>サワダ</t>
    </rPh>
    <rPh sb="3" eb="5">
      <t>トキオ</t>
    </rPh>
    <phoneticPr fontId="6"/>
  </si>
  <si>
    <t>昭和62.12.20</t>
    <rPh sb="0" eb="2">
      <t>ショウワ</t>
    </rPh>
    <phoneticPr fontId="6"/>
  </si>
  <si>
    <t>平成7.12.19</t>
    <rPh sb="0" eb="2">
      <t>ヘイセイ</t>
    </rPh>
    <phoneticPr fontId="6"/>
  </si>
  <si>
    <t>北村　和仁</t>
    <rPh sb="0" eb="2">
      <t>キタムラ</t>
    </rPh>
    <rPh sb="3" eb="5">
      <t>カズヒト</t>
    </rPh>
    <phoneticPr fontId="6"/>
  </si>
  <si>
    <t>平成22.3.2</t>
    <rPh sb="0" eb="2">
      <t>ヘイセイ</t>
    </rPh>
    <phoneticPr fontId="6"/>
  </si>
  <si>
    <t>平成30.3.1</t>
    <rPh sb="0" eb="2">
      <t>ヘイセイ</t>
    </rPh>
    <phoneticPr fontId="6"/>
  </si>
  <si>
    <t>平成7.12.20</t>
    <rPh sb="0" eb="2">
      <t>ヘイセイ</t>
    </rPh>
    <phoneticPr fontId="6"/>
  </si>
  <si>
    <t>平成12.3.31</t>
    <rPh sb="0" eb="2">
      <t>ヘイセイ</t>
    </rPh>
    <phoneticPr fontId="6"/>
  </si>
  <si>
    <t>川本　雅弘</t>
    <rPh sb="0" eb="2">
      <t>カワモト</t>
    </rPh>
    <rPh sb="3" eb="5">
      <t>マサヒロ</t>
    </rPh>
    <phoneticPr fontId="6"/>
  </si>
  <si>
    <t>平成24.4.1</t>
    <rPh sb="0" eb="2">
      <t>ヘイセイ</t>
    </rPh>
    <phoneticPr fontId="6"/>
  </si>
  <si>
    <t>平成28.5.13</t>
    <phoneticPr fontId="6"/>
  </si>
  <si>
    <t>東谷　公義</t>
    <rPh sb="0" eb="2">
      <t>ヒガシタニ</t>
    </rPh>
    <rPh sb="3" eb="4">
      <t>コウ</t>
    </rPh>
    <rPh sb="4" eb="5">
      <t>ギ</t>
    </rPh>
    <phoneticPr fontId="6"/>
  </si>
  <si>
    <t>平成16.3.31</t>
    <rPh sb="0" eb="2">
      <t>ヘイセイ</t>
    </rPh>
    <phoneticPr fontId="6"/>
  </si>
  <si>
    <t>中迫　悟志</t>
    <phoneticPr fontId="6"/>
  </si>
  <si>
    <t>平成30.3.31</t>
    <rPh sb="0" eb="2">
      <t>ヘイセイ</t>
    </rPh>
    <phoneticPr fontId="6"/>
  </si>
  <si>
    <t>田村　正博</t>
    <rPh sb="0" eb="2">
      <t>タムラ</t>
    </rPh>
    <rPh sb="3" eb="5">
      <t>マサヒロ</t>
    </rPh>
    <phoneticPr fontId="6"/>
  </si>
  <si>
    <t>平成16.4.1</t>
    <rPh sb="0" eb="2">
      <t>ヘイセイ</t>
    </rPh>
    <phoneticPr fontId="6"/>
  </si>
  <si>
    <t>下治　正和</t>
    <rPh sb="0" eb="1">
      <t>シモ</t>
    </rPh>
    <rPh sb="1" eb="2">
      <t>ジ</t>
    </rPh>
    <rPh sb="3" eb="5">
      <t>マサカズ</t>
    </rPh>
    <phoneticPr fontId="6"/>
  </si>
  <si>
    <t>平成30.3.2</t>
    <rPh sb="0" eb="2">
      <t>ヘイセイ</t>
    </rPh>
    <phoneticPr fontId="6"/>
  </si>
  <si>
    <t>※収入役は平成19年3月31日をもって廃止</t>
    <rPh sb="1" eb="4">
      <t>シュウニュウヤク</t>
    </rPh>
    <rPh sb="5" eb="7">
      <t>ヘイセイ</t>
    </rPh>
    <rPh sb="9" eb="10">
      <t>ネン</t>
    </rPh>
    <rPh sb="11" eb="12">
      <t>ガツ</t>
    </rPh>
    <rPh sb="14" eb="15">
      <t>ニチ</t>
    </rPh>
    <rPh sb="19" eb="21">
      <t>ハイシ</t>
    </rPh>
    <phoneticPr fontId="6"/>
  </si>
  <si>
    <t>日野出　俊夫</t>
    <rPh sb="0" eb="2">
      <t>ヒノ</t>
    </rPh>
    <rPh sb="2" eb="3">
      <t>デ</t>
    </rPh>
    <rPh sb="4" eb="6">
      <t>トシオ</t>
    </rPh>
    <phoneticPr fontId="6"/>
  </si>
  <si>
    <t>平成30.4.1</t>
    <rPh sb="0" eb="2">
      <t>ヘイセイ</t>
    </rPh>
    <phoneticPr fontId="6"/>
  </si>
  <si>
    <t>令和2.3.31</t>
    <rPh sb="0" eb="2">
      <t>レイワ</t>
    </rPh>
    <phoneticPr fontId="6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</si>
  <si>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6"/>
  </si>
  <si>
    <t>三原　淳子</t>
    <rPh sb="0" eb="2">
      <t>ミハラ</t>
    </rPh>
    <rPh sb="3" eb="5">
      <t>ジュンコ</t>
    </rPh>
    <phoneticPr fontId="6"/>
  </si>
  <si>
    <t>令和2.4.1</t>
    <rPh sb="0" eb="2">
      <t>レイワ</t>
    </rPh>
    <phoneticPr fontId="6"/>
  </si>
  <si>
    <t>令和4.3.31</t>
    <rPh sb="0" eb="2">
      <t>レイワ</t>
    </rPh>
    <phoneticPr fontId="6"/>
  </si>
  <si>
    <t>古澤　智昭</t>
    <rPh sb="0" eb="2">
      <t>フルサワ</t>
    </rPh>
    <rPh sb="3" eb="5">
      <t>トモアキ</t>
    </rPh>
    <phoneticPr fontId="6"/>
  </si>
  <si>
    <t>令和4.4.1</t>
    <rPh sb="0" eb="2">
      <t>レイワ</t>
    </rPh>
    <phoneticPr fontId="6"/>
  </si>
  <si>
    <t>野口　和夫</t>
    <phoneticPr fontId="6"/>
  </si>
  <si>
    <t>昭和40.4.1</t>
    <rPh sb="0" eb="2">
      <t>ショウワ</t>
    </rPh>
    <phoneticPr fontId="6"/>
  </si>
  <si>
    <t>大野　　博</t>
    <phoneticPr fontId="6"/>
  </si>
  <si>
    <t>昭和47.5.24</t>
    <rPh sb="0" eb="2">
      <t>ショウワ</t>
    </rPh>
    <phoneticPr fontId="6"/>
  </si>
  <si>
    <t>坂東　忠良</t>
    <phoneticPr fontId="6"/>
  </si>
  <si>
    <t>昭和47.5.25</t>
    <rPh sb="0" eb="2">
      <t>ショウワ</t>
    </rPh>
    <phoneticPr fontId="6"/>
  </si>
  <si>
    <t>昭和51.3.31</t>
    <rPh sb="0" eb="2">
      <t>ショウワ</t>
    </rPh>
    <phoneticPr fontId="6"/>
  </si>
  <si>
    <t>※平成19年3月31日以前は助役</t>
    <phoneticPr fontId="6"/>
  </si>
  <si>
    <t>橋本　芳夫</t>
    <phoneticPr fontId="6"/>
  </si>
  <si>
    <t>昭和51.7.1</t>
    <rPh sb="0" eb="2">
      <t>ショウワ</t>
    </rPh>
    <phoneticPr fontId="6"/>
  </si>
  <si>
    <t>昭和57.1.29</t>
    <rPh sb="0" eb="2">
      <t>ショウワ</t>
    </rPh>
    <phoneticPr fontId="6"/>
  </si>
  <si>
    <t>川口　　武</t>
    <phoneticPr fontId="6"/>
  </si>
  <si>
    <t>昭和57.11.10</t>
    <rPh sb="0" eb="2">
      <t>ショウワ</t>
    </rPh>
    <phoneticPr fontId="6"/>
  </si>
  <si>
    <t>平成2.3.31</t>
    <rPh sb="0" eb="2">
      <t>ヘイセイ</t>
    </rPh>
    <phoneticPr fontId="6"/>
  </si>
  <si>
    <t>土井　祥道</t>
    <phoneticPr fontId="6"/>
  </si>
  <si>
    <t>平成2.4.1</t>
    <rPh sb="0" eb="2">
      <t>ヘイセイ</t>
    </rPh>
    <phoneticPr fontId="6"/>
  </si>
  <si>
    <t>蔀　　浩市</t>
    <phoneticPr fontId="6"/>
  </si>
  <si>
    <t>平成15.12.19</t>
    <rPh sb="0" eb="2">
      <t>ヘイセイ</t>
    </rPh>
    <phoneticPr fontId="6"/>
  </si>
  <si>
    <t>今堀　司郎</t>
    <phoneticPr fontId="6"/>
  </si>
  <si>
    <t>平成15.12.20</t>
    <rPh sb="0" eb="2">
      <t>ヘイセイ</t>
    </rPh>
    <phoneticPr fontId="6"/>
  </si>
  <si>
    <t>辻中　健</t>
    <rPh sb="0" eb="2">
      <t>ツジナカ</t>
    </rPh>
    <rPh sb="3" eb="4">
      <t>タケシ</t>
    </rPh>
    <phoneticPr fontId="6"/>
  </si>
  <si>
    <t>平成22.4.1</t>
    <rPh sb="0" eb="2">
      <t>ヘイセイ</t>
    </rPh>
    <phoneticPr fontId="6"/>
  </si>
  <si>
    <t>平成26.3.31</t>
    <rPh sb="0" eb="2">
      <t>ヘイセイ</t>
    </rPh>
    <phoneticPr fontId="6"/>
  </si>
  <si>
    <t>※平成29年3月以前は水道事業管理者</t>
    <rPh sb="1" eb="3">
      <t>ヘイセイ</t>
    </rPh>
    <rPh sb="5" eb="6">
      <t>ネン</t>
    </rPh>
    <rPh sb="7" eb="8">
      <t>ガツ</t>
    </rPh>
    <rPh sb="8" eb="10">
      <t>イゼン</t>
    </rPh>
    <rPh sb="11" eb="13">
      <t>ゲスイドウ</t>
    </rPh>
    <rPh sb="13" eb="15">
      <t>ジギョウ</t>
    </rPh>
    <rPh sb="15" eb="18">
      <t>カンリシャ</t>
    </rPh>
    <phoneticPr fontId="6"/>
  </si>
  <si>
    <t>資料：企画財政部秘書課、環境水道部経営総務課、会計課、教育部教育総務課</t>
    <rPh sb="0" eb="2">
      <t>シリョウ</t>
    </rPh>
    <rPh sb="3" eb="5">
      <t>キカク</t>
    </rPh>
    <rPh sb="5" eb="7">
      <t>ザイセイ</t>
    </rPh>
    <rPh sb="7" eb="8">
      <t>ブ</t>
    </rPh>
    <rPh sb="8" eb="11">
      <t>ヒショカ</t>
    </rPh>
    <rPh sb="27" eb="29">
      <t>キョウイク</t>
    </rPh>
    <rPh sb="29" eb="30">
      <t>ブ</t>
    </rPh>
    <rPh sb="30" eb="32">
      <t>キョウイク</t>
    </rPh>
    <rPh sb="32" eb="34">
      <t>ソウム</t>
    </rPh>
    <rPh sb="34" eb="35">
      <t>カ</t>
    </rPh>
    <phoneticPr fontId="5"/>
  </si>
  <si>
    <t>14-1.一般・特別・企業会計  の決算状況　その1（歳入）</t>
    <phoneticPr fontId="5"/>
  </si>
  <si>
    <t>区         分</t>
    <rPh sb="0" eb="1">
      <t>ク</t>
    </rPh>
    <rPh sb="10" eb="11">
      <t>ブン</t>
    </rPh>
    <phoneticPr fontId="5"/>
  </si>
  <si>
    <t>歳　　　　　　　　　　　　　　　　　　　　　　　　　　　　　　入</t>
    <rPh sb="0" eb="1">
      <t>トシ</t>
    </rPh>
    <rPh sb="31" eb="32">
      <t>イ</t>
    </rPh>
    <phoneticPr fontId="5"/>
  </si>
  <si>
    <t>a</t>
    <phoneticPr fontId="6"/>
  </si>
  <si>
    <t>個人市民税</t>
    <rPh sb="0" eb="2">
      <t>コジン</t>
    </rPh>
    <rPh sb="2" eb="5">
      <t>シミンゼイ</t>
    </rPh>
    <phoneticPr fontId="6"/>
  </si>
  <si>
    <t>法人市民税</t>
    <rPh sb="0" eb="1">
      <t>ホウ</t>
    </rPh>
    <rPh sb="1" eb="2">
      <t>ジン</t>
    </rPh>
    <rPh sb="2" eb="5">
      <t>シミンゼイ</t>
    </rPh>
    <phoneticPr fontId="6"/>
  </si>
  <si>
    <t>固定資産税</t>
    <rPh sb="0" eb="2">
      <t>コテイ</t>
    </rPh>
    <rPh sb="2" eb="5">
      <t>シサンゼイ</t>
    </rPh>
    <phoneticPr fontId="6"/>
  </si>
  <si>
    <t>自動車税環境性能割交付金</t>
    <phoneticPr fontId="6"/>
  </si>
  <si>
    <t>m</t>
    <phoneticPr fontId="6"/>
  </si>
  <si>
    <t>法人事業税交付金</t>
  </si>
  <si>
    <t>o</t>
    <phoneticPr fontId="6"/>
  </si>
  <si>
    <t>p</t>
    <phoneticPr fontId="6"/>
  </si>
  <si>
    <t>q</t>
    <phoneticPr fontId="6"/>
  </si>
  <si>
    <t>r</t>
    <phoneticPr fontId="6"/>
  </si>
  <si>
    <t>s</t>
    <phoneticPr fontId="6"/>
  </si>
  <si>
    <t>t</t>
    <phoneticPr fontId="6"/>
  </si>
  <si>
    <t>u</t>
    <phoneticPr fontId="6"/>
  </si>
  <si>
    <t>v</t>
    <phoneticPr fontId="6"/>
  </si>
  <si>
    <t>v</t>
  </si>
  <si>
    <t>w</t>
    <phoneticPr fontId="6"/>
  </si>
  <si>
    <t>w</t>
  </si>
  <si>
    <t>x</t>
    <phoneticPr fontId="6"/>
  </si>
  <si>
    <t>x</t>
  </si>
  <si>
    <t>y</t>
    <phoneticPr fontId="6"/>
  </si>
  <si>
    <t>y</t>
  </si>
  <si>
    <t>z</t>
    <phoneticPr fontId="6"/>
  </si>
  <si>
    <t>z</t>
  </si>
  <si>
    <t>aa</t>
    <phoneticPr fontId="6"/>
  </si>
  <si>
    <t>b</t>
    <phoneticPr fontId="6"/>
  </si>
  <si>
    <t>監査委員会</t>
    <rPh sb="0" eb="2">
      <t>カンサ</t>
    </rPh>
    <rPh sb="2" eb="4">
      <t>イイン</t>
    </rPh>
    <rPh sb="4" eb="5">
      <t>カイ</t>
    </rPh>
    <phoneticPr fontId="5"/>
  </si>
  <si>
    <t>14-17.市民サービスコーナー事務処理状況</t>
    <rPh sb="6" eb="8">
      <t>シミン</t>
    </rPh>
    <rPh sb="16" eb="18">
      <t>ジム</t>
    </rPh>
    <rPh sb="18" eb="20">
      <t>ショリ</t>
    </rPh>
    <rPh sb="20" eb="22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</si>
</sst>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1" formatCode="_ * #,##0_ ;_ * \-#,##0_ ;_ * &quot;-&quot;_ ;_ @_ "/>
    <numFmt numFmtId="176" formatCode="\(0\)"/>
    <numFmt numFmtId="177" formatCode="&quot;平&quot;&quot;成&quot;##&quot;&quot;&quot;年&quot;"/>
    <numFmt numFmtId="178" formatCode="\(#\)"/>
    <numFmt numFmtId="179" formatCode="\-"/>
    <numFmt numFmtId="180" formatCode="#,##0;[Red]\-#,##0;\(\-\)"/>
    <numFmt numFmtId="181" formatCode="#,##0;[Red]#,##0"/>
    <numFmt numFmtId="182" formatCode="&quot;平&quot;&quot;成&quot;#,###&quot;年&quot;"/>
    <numFmt numFmtId="183" formatCode="#,###"/>
    <numFmt numFmtId="184" formatCode="\ \ #,###"/>
    <numFmt numFmtId="185" formatCode="\(\-\)"/>
    <numFmt numFmtId="186" formatCode="\(#,##0\)"/>
    <numFmt numFmtId="187" formatCode="\(#,###\)"/>
    <numFmt numFmtId="188" formatCode="0;0;"/>
    <numFmt numFmtId="189" formatCode="#,###;[Red]&quot;△&quot;#,###;\-"/>
    <numFmt numFmtId="190" formatCode="0_);[Red]\(0\)"/>
    <numFmt numFmtId="191" formatCode="&quot;平&quot;&quot;成&quot;#,###&quot;年&quot;&quot;度&quot;"/>
    <numFmt numFmtId="192" formatCode="\ #,###"/>
    <numFmt numFmtId="193" formatCode="#,##0;[Red]\-#,##0;\-"/>
    <numFmt numFmtId="194" formatCode="0.0"/>
    <numFmt numFmtId="195" formatCode="&quot;平&quot;&quot;成&quot;##&quot;年&quot;"/>
    <numFmt numFmtId="196" formatCode="0.0000_ "/>
    <numFmt numFmtId="197" formatCode="_ * #,##0.0000_ ;_ * \-#,##0.0000_ ;_ * &quot;-&quot;??_ ;_ @_ "/>
    <numFmt numFmtId="198" formatCode="\(\ #\)"/>
    <numFmt numFmtId="199" formatCode="\ ##"/>
    <numFmt numFmtId="200" formatCode="0.000"/>
    <numFmt numFmtId="201" formatCode="#,##0.0"/>
    <numFmt numFmtId="202" formatCode="0.0;&quot;△ &quot;0.0"/>
    <numFmt numFmtId="203" formatCode="0.0_);[Red]\(0.0\)"/>
    <numFmt numFmtId="204" formatCode="#,###.0"/>
    <numFmt numFmtId="205" formatCode="#,##0.0;[Red]\-#,##0.0"/>
    <numFmt numFmtId="206" formatCode="#,##0.0;&quot;△ &quot;#,##0.0"/>
    <numFmt numFmtId="207" formatCode="\ \ ##"/>
    <numFmt numFmtId="208" formatCode="#,##0.00_ "/>
    <numFmt numFmtId="209" formatCode="#,##0.00_);[Red]\(#,##0.00\)"/>
    <numFmt numFmtId="210" formatCode="\(0.00%\)"/>
    <numFmt numFmtId="211" formatCode="[$-411]ggge&quot;年&quot;m&quot;月&quot;d&quot;日&quot;;@"/>
    <numFmt numFmtId="212" formatCode="0.0;[Red]0.0"/>
    <numFmt numFmtId="213" formatCode="&quot;平&quot;&quot;成&quot;##&quot;年&quot;&quot;度&quot;"/>
    <numFmt numFmtId="214" formatCode="&quot;(&quot;#,###&quot;)&quot;"/>
    <numFmt numFmtId="215" formatCode="##,###"/>
  </numFmts>
  <fonts count="36">
    <font>
      <sz val="11"/>
      <color theme="1"/>
      <name val="MS明朝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MS明朝"/>
      <family val="2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3"/>
      <color theme="3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theme="1"/>
      </bottom>
      <diagonal/>
    </border>
  </borders>
  <cellStyleXfs count="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</cellStyleXfs>
  <cellXfs count="1376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176" fontId="2" fillId="0" borderId="0" xfId="2" applyNumberFormat="1" applyFont="1" applyFill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right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5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0" fontId="2" fillId="0" borderId="21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/>
    </xf>
    <xf numFmtId="178" fontId="2" fillId="0" borderId="0" xfId="1" quotePrefix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9" fillId="0" borderId="16" xfId="2" applyFont="1" applyFill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178" fontId="9" fillId="0" borderId="16" xfId="1" applyNumberFormat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0" fontId="10" fillId="0" borderId="16" xfId="2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181" fontId="2" fillId="0" borderId="0" xfId="1" applyNumberFormat="1" applyFont="1" applyFill="1" applyBorder="1" applyAlignment="1">
      <alignment horizontal="right" vertical="center"/>
    </xf>
    <xf numFmtId="181" fontId="2" fillId="0" borderId="9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22" xfId="2" applyFont="1" applyFill="1" applyBorder="1" applyAlignment="1">
      <alignment horizontal="distributed" vertical="center"/>
    </xf>
    <xf numFmtId="0" fontId="2" fillId="0" borderId="22" xfId="2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right" vertical="center"/>
    </xf>
    <xf numFmtId="181" fontId="2" fillId="0" borderId="22" xfId="1" applyNumberFormat="1" applyFont="1" applyFill="1" applyBorder="1" applyAlignment="1">
      <alignment horizontal="right" vertical="center"/>
    </xf>
    <xf numFmtId="181" fontId="2" fillId="0" borderId="24" xfId="1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2" fillId="0" borderId="25" xfId="2" applyFont="1" applyFill="1" applyBorder="1" applyAlignment="1">
      <alignment vertical="center"/>
    </xf>
    <xf numFmtId="181" fontId="2" fillId="0" borderId="0" xfId="1" applyNumberFormat="1" applyFont="1" applyFill="1" applyAlignment="1">
      <alignment vertical="center"/>
    </xf>
    <xf numFmtId="181" fontId="12" fillId="0" borderId="0" xfId="1" applyNumberFormat="1" applyFont="1" applyFill="1" applyAlignment="1">
      <alignment horizontal="right" vertical="center"/>
    </xf>
    <xf numFmtId="181" fontId="2" fillId="0" borderId="0" xfId="1" applyNumberFormat="1" applyFont="1" applyFill="1" applyAlignment="1">
      <alignment horizontal="center" vertical="center"/>
    </xf>
    <xf numFmtId="181" fontId="2" fillId="0" borderId="9" xfId="1" applyNumberFormat="1" applyFont="1" applyFill="1" applyBorder="1" applyAlignment="1">
      <alignment vertical="center"/>
    </xf>
    <xf numFmtId="0" fontId="13" fillId="0" borderId="22" xfId="2" applyFont="1" applyFill="1" applyBorder="1"/>
    <xf numFmtId="0" fontId="13" fillId="0" borderId="24" xfId="2" applyFont="1" applyFill="1" applyBorder="1"/>
    <xf numFmtId="38" fontId="13" fillId="0" borderId="22" xfId="1" applyFont="1" applyFill="1" applyBorder="1" applyAlignment="1"/>
    <xf numFmtId="181" fontId="13" fillId="0" borderId="22" xfId="1" applyNumberFormat="1" applyFont="1" applyFill="1" applyBorder="1" applyAlignment="1"/>
    <xf numFmtId="181" fontId="13" fillId="0" borderId="24" xfId="1" applyNumberFormat="1" applyFont="1" applyFill="1" applyBorder="1" applyAlignment="1"/>
    <xf numFmtId="0" fontId="7" fillId="0" borderId="22" xfId="2" applyFont="1" applyFill="1" applyBorder="1" applyAlignment="1">
      <alignment horizontal="distributed"/>
    </xf>
    <xf numFmtId="0" fontId="13" fillId="0" borderId="0" xfId="2" applyFont="1" applyFill="1"/>
    <xf numFmtId="181" fontId="2" fillId="0" borderId="0" xfId="1" applyNumberFormat="1" applyFont="1" applyFill="1" applyAlignment="1">
      <alignment horizontal="right" vertical="center"/>
    </xf>
    <xf numFmtId="181" fontId="2" fillId="0" borderId="0" xfId="1" applyNumberFormat="1" applyFont="1" applyFill="1" applyAlignment="1">
      <alignment horizontal="right"/>
    </xf>
    <xf numFmtId="38" fontId="2" fillId="0" borderId="28" xfId="1" applyFont="1" applyFill="1" applyBorder="1" applyAlignment="1">
      <alignment horizontal="right" vertical="center"/>
    </xf>
    <xf numFmtId="181" fontId="2" fillId="0" borderId="1" xfId="1" applyNumberFormat="1" applyFont="1" applyFill="1" applyBorder="1" applyAlignment="1">
      <alignment horizontal="right" vertical="center"/>
    </xf>
    <xf numFmtId="180" fontId="2" fillId="0" borderId="1" xfId="1" applyNumberFormat="1" applyFont="1" applyFill="1" applyBorder="1" applyAlignment="1">
      <alignment horizontal="right" vertical="center"/>
    </xf>
    <xf numFmtId="181" fontId="2" fillId="0" borderId="27" xfId="1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/>
    </xf>
    <xf numFmtId="181" fontId="15" fillId="0" borderId="0" xfId="2" applyNumberFormat="1" applyFont="1" applyFill="1" applyAlignment="1">
      <alignment vertical="center"/>
    </xf>
    <xf numFmtId="181" fontId="13" fillId="0" borderId="0" xfId="2" applyNumberFormat="1" applyFont="1" applyFill="1" applyAlignment="1">
      <alignment vertical="center"/>
    </xf>
    <xf numFmtId="181" fontId="13" fillId="0" borderId="1" xfId="2" applyNumberFormat="1" applyFont="1" applyFill="1" applyBorder="1" applyAlignment="1">
      <alignment vertical="center"/>
    </xf>
    <xf numFmtId="181" fontId="13" fillId="0" borderId="1" xfId="2" applyNumberFormat="1" applyFont="1" applyFill="1" applyBorder="1" applyAlignment="1">
      <alignment horizontal="right" vertical="center"/>
    </xf>
    <xf numFmtId="181" fontId="7" fillId="0" borderId="4" xfId="2" applyNumberFormat="1" applyFont="1" applyFill="1" applyBorder="1" applyAlignment="1">
      <alignment horizontal="center" vertical="center"/>
    </xf>
    <xf numFmtId="181" fontId="7" fillId="0" borderId="2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Alignment="1">
      <alignment horizontal="center" vertical="center"/>
    </xf>
    <xf numFmtId="181" fontId="7" fillId="0" borderId="10" xfId="2" applyNumberFormat="1" applyFont="1" applyFill="1" applyBorder="1" applyAlignment="1">
      <alignment horizontal="center" vertical="center"/>
    </xf>
    <xf numFmtId="181" fontId="7" fillId="0" borderId="19" xfId="2" applyNumberFormat="1" applyFont="1" applyFill="1" applyBorder="1" applyAlignment="1">
      <alignment horizontal="center" vertical="center"/>
    </xf>
    <xf numFmtId="181" fontId="7" fillId="0" borderId="19" xfId="2" applyNumberFormat="1" applyFont="1" applyFill="1" applyBorder="1" applyAlignment="1">
      <alignment horizontal="distributed" vertical="center"/>
    </xf>
    <xf numFmtId="181" fontId="7" fillId="0" borderId="18" xfId="2" applyNumberFormat="1" applyFont="1" applyFill="1" applyBorder="1" applyAlignment="1">
      <alignment horizontal="center" vertical="center"/>
    </xf>
    <xf numFmtId="181" fontId="7" fillId="0" borderId="12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vertical="center"/>
    </xf>
    <xf numFmtId="181" fontId="7" fillId="0" borderId="21" xfId="2" applyNumberFormat="1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horizontal="right" vertical="center"/>
    </xf>
    <xf numFmtId="181" fontId="7" fillId="0" borderId="0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81" fontId="7" fillId="0" borderId="15" xfId="2" applyNumberFormat="1" applyFont="1" applyFill="1" applyBorder="1" applyAlignment="1">
      <alignment vertical="center"/>
    </xf>
    <xf numFmtId="181" fontId="7" fillId="0" borderId="0" xfId="2" applyNumberFormat="1" applyFont="1" applyFill="1" applyAlignment="1">
      <alignment vertical="center"/>
    </xf>
    <xf numFmtId="178" fontId="7" fillId="0" borderId="0" xfId="3" applyNumberFormat="1" applyFont="1" applyFill="1" applyBorder="1" applyAlignment="1">
      <alignment horizontal="right" vertical="center"/>
    </xf>
    <xf numFmtId="183" fontId="7" fillId="0" borderId="0" xfId="2" applyNumberFormat="1" applyFont="1" applyFill="1" applyBorder="1" applyAlignment="1">
      <alignment vertical="center"/>
    </xf>
    <xf numFmtId="183" fontId="7" fillId="0" borderId="0" xfId="3" applyNumberFormat="1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15" xfId="2" applyNumberFormat="1" applyFont="1" applyFill="1" applyBorder="1" applyAlignment="1">
      <alignment horizontal="center" vertical="center"/>
    </xf>
    <xf numFmtId="181" fontId="10" fillId="0" borderId="15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78" fontId="10" fillId="0" borderId="0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vertical="center" shrinkToFit="1"/>
    </xf>
    <xf numFmtId="181" fontId="10" fillId="0" borderId="15" xfId="2" applyNumberFormat="1" applyFont="1" applyFill="1" applyBorder="1" applyAlignment="1">
      <alignment horizontal="center" vertical="center"/>
    </xf>
    <xf numFmtId="181" fontId="10" fillId="0" borderId="0" xfId="2" applyNumberFormat="1" applyFont="1" applyFill="1" applyAlignment="1">
      <alignment vertical="center"/>
    </xf>
    <xf numFmtId="181" fontId="7" fillId="0" borderId="9" xfId="2" applyNumberFormat="1" applyFont="1" applyFill="1" applyBorder="1" applyAlignment="1">
      <alignment vertical="center"/>
    </xf>
    <xf numFmtId="181" fontId="7" fillId="0" borderId="0" xfId="2" applyNumberFormat="1" applyFont="1" applyFill="1" applyBorder="1" applyAlignment="1">
      <alignment horizontal="distributed" vertical="center"/>
    </xf>
    <xf numFmtId="181" fontId="7" fillId="0" borderId="9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vertical="center"/>
    </xf>
    <xf numFmtId="185" fontId="7" fillId="0" borderId="0" xfId="2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horizontal="right" vertical="center"/>
    </xf>
    <xf numFmtId="186" fontId="7" fillId="0" borderId="0" xfId="2" applyNumberFormat="1" applyFont="1" applyFill="1" applyBorder="1" applyAlignment="1">
      <alignment horizontal="right" vertical="center"/>
    </xf>
    <xf numFmtId="181" fontId="7" fillId="0" borderId="22" xfId="2" applyNumberFormat="1" applyFont="1" applyFill="1" applyBorder="1" applyAlignment="1">
      <alignment horizontal="distributed" vertical="center"/>
    </xf>
    <xf numFmtId="181" fontId="7" fillId="0" borderId="24" xfId="2" applyNumberFormat="1" applyFont="1" applyFill="1" applyBorder="1" applyAlignment="1">
      <alignment horizontal="center" vertical="center"/>
    </xf>
    <xf numFmtId="181" fontId="7" fillId="0" borderId="23" xfId="2" applyNumberFormat="1" applyFont="1" applyFill="1" applyBorder="1" applyAlignment="1">
      <alignment vertical="center"/>
    </xf>
    <xf numFmtId="181" fontId="7" fillId="0" borderId="22" xfId="2" applyNumberFormat="1" applyFont="1" applyFill="1" applyBorder="1" applyAlignment="1">
      <alignment vertical="center"/>
    </xf>
    <xf numFmtId="178" fontId="7" fillId="0" borderId="22" xfId="2" applyNumberFormat="1" applyFont="1" applyFill="1" applyBorder="1" applyAlignment="1">
      <alignment horizontal="right" vertical="center"/>
    </xf>
    <xf numFmtId="3" fontId="7" fillId="0" borderId="22" xfId="2" applyNumberFormat="1" applyFont="1" applyFill="1" applyBorder="1" applyAlignment="1">
      <alignment vertical="center"/>
    </xf>
    <xf numFmtId="3" fontId="7" fillId="0" borderId="22" xfId="3" applyNumberFormat="1" applyFont="1" applyFill="1" applyBorder="1" applyAlignment="1">
      <alignment vertical="center"/>
    </xf>
    <xf numFmtId="181" fontId="7" fillId="0" borderId="22" xfId="3" applyNumberFormat="1" applyFont="1" applyFill="1" applyBorder="1" applyAlignment="1">
      <alignment vertical="center"/>
    </xf>
    <xf numFmtId="181" fontId="7" fillId="0" borderId="23" xfId="2" applyNumberFormat="1" applyFont="1" applyFill="1" applyBorder="1" applyAlignment="1">
      <alignment horizontal="center" vertical="center"/>
    </xf>
    <xf numFmtId="185" fontId="7" fillId="0" borderId="25" xfId="2" applyNumberFormat="1" applyFont="1" applyFill="1" applyBorder="1" applyAlignment="1">
      <alignment horizontal="right" vertical="center"/>
    </xf>
    <xf numFmtId="181" fontId="7" fillId="0" borderId="25" xfId="2" applyNumberFormat="1" applyFont="1" applyFill="1" applyBorder="1" applyAlignment="1">
      <alignment vertical="center"/>
    </xf>
    <xf numFmtId="186" fontId="7" fillId="0" borderId="25" xfId="2" applyNumberFormat="1" applyFont="1" applyFill="1" applyBorder="1" applyAlignment="1">
      <alignment horizontal="right" vertical="center"/>
    </xf>
    <xf numFmtId="179" fontId="7" fillId="0" borderId="0" xfId="2" applyNumberFormat="1" applyFont="1" applyFill="1" applyBorder="1" applyAlignment="1">
      <alignment vertical="center"/>
    </xf>
    <xf numFmtId="185" fontId="7" fillId="0" borderId="22" xfId="2" applyNumberFormat="1" applyFont="1" applyFill="1" applyBorder="1" applyAlignment="1">
      <alignment horizontal="right" vertical="center"/>
    </xf>
    <xf numFmtId="181" fontId="7" fillId="0" borderId="25" xfId="2" applyNumberFormat="1" applyFont="1" applyFill="1" applyBorder="1" applyAlignment="1">
      <alignment horizontal="distributed" vertical="center"/>
    </xf>
    <xf numFmtId="181" fontId="16" fillId="0" borderId="1" xfId="2" applyNumberFormat="1" applyFont="1" applyFill="1" applyBorder="1" applyAlignment="1">
      <alignment horizontal="distributed" vertical="center"/>
    </xf>
    <xf numFmtId="181" fontId="7" fillId="0" borderId="27" xfId="2" applyNumberFormat="1" applyFont="1" applyFill="1" applyBorder="1" applyAlignment="1">
      <alignment horizontal="center" vertical="center"/>
    </xf>
    <xf numFmtId="181" fontId="7" fillId="0" borderId="28" xfId="2" applyNumberFormat="1" applyFont="1" applyFill="1" applyBorder="1" applyAlignment="1">
      <alignment vertical="center"/>
    </xf>
    <xf numFmtId="181" fontId="7" fillId="0" borderId="1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horizontal="right" vertical="center"/>
    </xf>
    <xf numFmtId="3" fontId="7" fillId="0" borderId="1" xfId="2" applyNumberFormat="1" applyFont="1" applyFill="1" applyBorder="1" applyAlignment="1">
      <alignment vertical="center"/>
    </xf>
    <xf numFmtId="185" fontId="7" fillId="0" borderId="1" xfId="2" applyNumberFormat="1" applyFont="1" applyFill="1" applyBorder="1" applyAlignment="1">
      <alignment horizontal="right" vertical="center"/>
    </xf>
    <xf numFmtId="3" fontId="7" fillId="0" borderId="1" xfId="3" applyNumberFormat="1" applyFont="1" applyFill="1" applyBorder="1" applyAlignment="1">
      <alignment vertical="center"/>
    </xf>
    <xf numFmtId="181" fontId="7" fillId="0" borderId="1" xfId="3" applyNumberFormat="1" applyFont="1" applyFill="1" applyBorder="1" applyAlignment="1">
      <alignment vertical="center"/>
    </xf>
    <xf numFmtId="181" fontId="7" fillId="0" borderId="28" xfId="2" applyNumberFormat="1" applyFont="1" applyFill="1" applyBorder="1" applyAlignment="1">
      <alignment horizontal="center" vertical="center"/>
    </xf>
    <xf numFmtId="181" fontId="16" fillId="0" borderId="0" xfId="2" applyNumberFormat="1" applyFont="1" applyFill="1" applyBorder="1" applyAlignment="1">
      <alignment horizontal="distributed" vertical="center"/>
    </xf>
    <xf numFmtId="181" fontId="7" fillId="0" borderId="0" xfId="2" applyNumberFormat="1" applyFont="1" applyFill="1" applyBorder="1" applyAlignment="1">
      <alignment horizontal="center" vertical="center"/>
    </xf>
    <xf numFmtId="181" fontId="2" fillId="0" borderId="0" xfId="2" applyNumberFormat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horizontal="right" vertical="center"/>
    </xf>
    <xf numFmtId="183" fontId="2" fillId="0" borderId="0" xfId="3" applyNumberFormat="1" applyFont="1" applyFill="1" applyBorder="1" applyAlignment="1">
      <alignment vertical="center"/>
    </xf>
    <xf numFmtId="181" fontId="2" fillId="0" borderId="0" xfId="2" applyNumberFormat="1" applyFont="1" applyFill="1" applyAlignment="1">
      <alignment vertical="center"/>
    </xf>
    <xf numFmtId="49" fontId="2" fillId="0" borderId="0" xfId="2" applyNumberFormat="1" applyFont="1" applyFill="1" applyAlignment="1">
      <alignment horizontal="right" vertical="center"/>
    </xf>
    <xf numFmtId="178" fontId="2" fillId="0" borderId="0" xfId="2" applyNumberFormat="1" applyFont="1" applyFill="1" applyAlignment="1">
      <alignment horizontal="right" vertical="center"/>
    </xf>
    <xf numFmtId="49" fontId="13" fillId="0" borderId="0" xfId="2" applyNumberFormat="1" applyFont="1" applyFill="1" applyAlignment="1">
      <alignment horizontal="left" vertical="center"/>
    </xf>
    <xf numFmtId="178" fontId="17" fillId="0" borderId="0" xfId="2" applyNumberFormat="1" applyFont="1" applyFill="1" applyAlignment="1">
      <alignment horizontal="left" vertical="center"/>
    </xf>
    <xf numFmtId="178" fontId="13" fillId="0" borderId="0" xfId="2" applyNumberFormat="1" applyFont="1" applyFill="1" applyAlignment="1">
      <alignment horizontal="right" vertical="center"/>
    </xf>
    <xf numFmtId="49" fontId="13" fillId="0" borderId="0" xfId="2" applyNumberFormat="1" applyFont="1" applyFill="1" applyAlignment="1">
      <alignment horizontal="righ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vertical="center"/>
    </xf>
    <xf numFmtId="181" fontId="18" fillId="0" borderId="15" xfId="2" applyNumberFormat="1" applyFont="1" applyFill="1" applyBorder="1" applyAlignment="1">
      <alignment vertical="center"/>
    </xf>
    <xf numFmtId="187" fontId="2" fillId="0" borderId="0" xfId="3" applyNumberFormat="1" applyFont="1" applyFill="1" applyBorder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181" fontId="18" fillId="0" borderId="15" xfId="2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vertical="center"/>
    </xf>
    <xf numFmtId="0" fontId="9" fillId="0" borderId="15" xfId="2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187" fontId="9" fillId="0" borderId="0" xfId="3" applyNumberFormat="1" applyFont="1" applyFill="1" applyBorder="1" applyAlignment="1">
      <alignment vertical="center"/>
    </xf>
    <xf numFmtId="181" fontId="9" fillId="0" borderId="0" xfId="3" applyNumberFormat="1" applyFont="1" applyFill="1" applyBorder="1" applyAlignment="1">
      <alignment vertical="center"/>
    </xf>
    <xf numFmtId="181" fontId="19" fillId="0" borderId="15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188" fontId="2" fillId="0" borderId="0" xfId="2" applyNumberFormat="1" applyFont="1" applyFill="1" applyBorder="1" applyAlignment="1">
      <alignment vertical="center"/>
    </xf>
    <xf numFmtId="187" fontId="2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/>
    </xf>
    <xf numFmtId="186" fontId="2" fillId="0" borderId="0" xfId="3" applyNumberFormat="1" applyFont="1" applyFill="1" applyBorder="1" applyAlignment="1">
      <alignment vertical="center"/>
    </xf>
    <xf numFmtId="185" fontId="2" fillId="0" borderId="0" xfId="3" applyNumberFormat="1" applyFont="1" applyFill="1" applyBorder="1" applyAlignment="1">
      <alignment vertical="center"/>
    </xf>
    <xf numFmtId="181" fontId="2" fillId="0" borderId="0" xfId="3" applyNumberFormat="1" applyFont="1" applyFill="1" applyBorder="1" applyAlignment="1">
      <alignment vertical="center"/>
    </xf>
    <xf numFmtId="186" fontId="2" fillId="0" borderId="0" xfId="2" applyNumberFormat="1" applyFont="1" applyFill="1" applyBorder="1" applyAlignment="1">
      <alignment horizontal="right" vertical="center"/>
    </xf>
    <xf numFmtId="185" fontId="2" fillId="0" borderId="0" xfId="2" applyNumberFormat="1" applyFont="1" applyFill="1" applyBorder="1" applyAlignment="1">
      <alignment horizontal="right" vertical="center"/>
    </xf>
    <xf numFmtId="185" fontId="2" fillId="0" borderId="0" xfId="3" applyNumberFormat="1" applyFont="1" applyFill="1" applyBorder="1" applyAlignment="1">
      <alignment horizontal="right" vertical="center"/>
    </xf>
    <xf numFmtId="0" fontId="18" fillId="0" borderId="15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shrinkToFit="1"/>
    </xf>
    <xf numFmtId="186" fontId="2" fillId="0" borderId="0" xfId="3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/>
    </xf>
    <xf numFmtId="0" fontId="2" fillId="0" borderId="27" xfId="2" applyFont="1" applyFill="1" applyBorder="1" applyAlignment="1">
      <alignment vertical="center"/>
    </xf>
    <xf numFmtId="49" fontId="2" fillId="0" borderId="1" xfId="2" applyNumberFormat="1" applyFont="1" applyFill="1" applyBorder="1" applyAlignment="1">
      <alignment vertical="center"/>
    </xf>
    <xf numFmtId="0" fontId="18" fillId="0" borderId="28" xfId="2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vertical="center"/>
    </xf>
    <xf numFmtId="0" fontId="1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right" vertical="center"/>
    </xf>
    <xf numFmtId="0" fontId="2" fillId="0" borderId="29" xfId="2" applyFont="1" applyFill="1" applyBorder="1" applyAlignment="1">
      <alignment vertical="center"/>
    </xf>
    <xf numFmtId="178" fontId="2" fillId="0" borderId="0" xfId="2" applyNumberFormat="1" applyFont="1" applyFill="1" applyBorder="1" applyAlignment="1">
      <alignment vertical="center"/>
    </xf>
    <xf numFmtId="178" fontId="2" fillId="0" borderId="0" xfId="3" applyNumberFormat="1" applyFont="1" applyFill="1" applyBorder="1" applyAlignment="1">
      <alignment horizontal="right" vertical="center"/>
    </xf>
    <xf numFmtId="183" fontId="2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>
      <alignment vertical="center"/>
    </xf>
    <xf numFmtId="188" fontId="9" fillId="0" borderId="0" xfId="2" applyNumberFormat="1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vertical="center"/>
    </xf>
    <xf numFmtId="183" fontId="9" fillId="0" borderId="0" xfId="2" applyNumberFormat="1" applyFont="1" applyFill="1" applyBorder="1" applyAlignment="1">
      <alignment vertical="center"/>
    </xf>
    <xf numFmtId="188" fontId="9" fillId="0" borderId="15" xfId="2" applyNumberFormat="1" applyFont="1" applyFill="1" applyBorder="1" applyAlignment="1">
      <alignment horizontal="center" vertical="center"/>
    </xf>
    <xf numFmtId="189" fontId="9" fillId="0" borderId="0" xfId="2" applyNumberFormat="1" applyFont="1" applyFill="1" applyBorder="1" applyAlignment="1">
      <alignment horizontal="right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9" fillId="0" borderId="27" xfId="2" applyFont="1" applyFill="1" applyBorder="1" applyAlignment="1">
      <alignment vertical="center"/>
    </xf>
    <xf numFmtId="178" fontId="9" fillId="0" borderId="1" xfId="2" applyNumberFormat="1" applyFont="1" applyFill="1" applyBorder="1" applyAlignment="1">
      <alignment vertical="center"/>
    </xf>
    <xf numFmtId="0" fontId="9" fillId="0" borderId="28" xfId="2" applyFont="1" applyFill="1" applyBorder="1" applyAlignment="1">
      <alignment vertical="center"/>
    </xf>
    <xf numFmtId="178" fontId="2" fillId="0" borderId="0" xfId="2" applyNumberFormat="1" applyFont="1" applyFill="1" applyAlignment="1">
      <alignment vertical="center"/>
    </xf>
    <xf numFmtId="178" fontId="12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20" xfId="2" applyFont="1" applyFill="1" applyBorder="1" applyAlignment="1">
      <alignment vertical="center"/>
    </xf>
    <xf numFmtId="0" fontId="7" fillId="0" borderId="16" xfId="2" applyFont="1" applyFill="1" applyBorder="1" applyAlignment="1">
      <alignment vertical="center"/>
    </xf>
    <xf numFmtId="0" fontId="7" fillId="0" borderId="17" xfId="2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16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190" fontId="7" fillId="0" borderId="15" xfId="2" applyNumberFormat="1" applyFont="1" applyFill="1" applyBorder="1" applyAlignment="1">
      <alignment vertical="center"/>
    </xf>
    <xf numFmtId="191" fontId="7" fillId="0" borderId="9" xfId="2" applyNumberFormat="1" applyFont="1" applyFill="1" applyBorder="1" applyAlignment="1">
      <alignment horizontal="center" vertical="center"/>
    </xf>
    <xf numFmtId="189" fontId="7" fillId="0" borderId="15" xfId="3" applyNumberFormat="1" applyFont="1" applyFill="1" applyBorder="1" applyAlignment="1">
      <alignment horizontal="right" vertical="center"/>
    </xf>
    <xf numFmtId="189" fontId="7" fillId="0" borderId="0" xfId="3" applyNumberFormat="1" applyFont="1" applyFill="1" applyBorder="1" applyAlignment="1">
      <alignment horizontal="right" vertical="center"/>
    </xf>
    <xf numFmtId="189" fontId="7" fillId="0" borderId="0" xfId="3" applyNumberFormat="1" applyFont="1" applyFill="1" applyBorder="1" applyAlignment="1" applyProtection="1">
      <alignment horizontal="right" vertical="center"/>
      <protection locked="0"/>
    </xf>
    <xf numFmtId="190" fontId="7" fillId="0" borderId="15" xfId="2" applyNumberFormat="1" applyFont="1" applyFill="1" applyBorder="1" applyAlignment="1">
      <alignment horizontal="center" vertical="center"/>
    </xf>
    <xf numFmtId="192" fontId="7" fillId="0" borderId="9" xfId="2" applyNumberFormat="1" applyFont="1" applyFill="1" applyBorder="1" applyAlignment="1">
      <alignment horizontal="center" vertical="center"/>
    </xf>
    <xf numFmtId="192" fontId="10" fillId="0" borderId="9" xfId="2" applyNumberFormat="1" applyFont="1" applyFill="1" applyBorder="1" applyAlignment="1">
      <alignment horizontal="center" vertical="center"/>
    </xf>
    <xf numFmtId="38" fontId="10" fillId="0" borderId="15" xfId="3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188" fontId="10" fillId="0" borderId="0" xfId="3" applyNumberFormat="1" applyFont="1" applyFill="1" applyBorder="1" applyAlignment="1">
      <alignment horizontal="right" vertical="center"/>
    </xf>
    <xf numFmtId="189" fontId="10" fillId="0" borderId="0" xfId="3" applyNumberFormat="1" applyFont="1" applyFill="1" applyBorder="1" applyAlignment="1">
      <alignment horizontal="right" vertical="center"/>
    </xf>
    <xf numFmtId="189" fontId="10" fillId="0" borderId="0" xfId="3" applyNumberFormat="1" applyFont="1" applyFill="1" applyBorder="1" applyAlignment="1" applyProtection="1">
      <alignment horizontal="right" vertical="center"/>
      <protection locked="0"/>
    </xf>
    <xf numFmtId="190" fontId="10" fillId="0" borderId="15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190" fontId="7" fillId="0" borderId="28" xfId="2" applyNumberFormat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horizontal="right" vertical="center"/>
    </xf>
    <xf numFmtId="189" fontId="10" fillId="0" borderId="15" xfId="3" applyNumberFormat="1" applyFont="1" applyFill="1" applyBorder="1" applyAlignment="1">
      <alignment horizontal="right" vertical="center"/>
    </xf>
    <xf numFmtId="179" fontId="10" fillId="0" borderId="0" xfId="3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14" fillId="0" borderId="35" xfId="2" applyFont="1" applyFill="1" applyBorder="1" applyAlignment="1">
      <alignment horizontal="distributed" vertical="center"/>
    </xf>
    <xf numFmtId="0" fontId="14" fillId="0" borderId="34" xfId="2" applyFont="1" applyFill="1" applyBorder="1" applyAlignment="1">
      <alignment horizontal="distributed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14" fillId="0" borderId="36" xfId="2" applyFont="1" applyFill="1" applyBorder="1" applyAlignment="1">
      <alignment horizontal="distributed" vertical="center"/>
    </xf>
    <xf numFmtId="0" fontId="14" fillId="0" borderId="20" xfId="2" applyFont="1" applyFill="1" applyBorder="1" applyAlignment="1">
      <alignment horizontal="distributed" vertical="center"/>
    </xf>
    <xf numFmtId="182" fontId="18" fillId="0" borderId="9" xfId="2" applyNumberFormat="1" applyFont="1" applyFill="1" applyBorder="1" applyAlignment="1">
      <alignment horizontal="center" vertical="center"/>
    </xf>
    <xf numFmtId="41" fontId="18" fillId="0" borderId="0" xfId="2" applyNumberFormat="1" applyFont="1" applyFill="1" applyBorder="1" applyAlignment="1">
      <alignment horizontal="right" vertical="center"/>
    </xf>
    <xf numFmtId="41" fontId="18" fillId="0" borderId="0" xfId="2" applyNumberFormat="1" applyFont="1" applyFill="1" applyAlignment="1">
      <alignment horizontal="right" vertical="center"/>
    </xf>
    <xf numFmtId="190" fontId="18" fillId="0" borderId="15" xfId="2" applyNumberFormat="1" applyFont="1" applyFill="1" applyBorder="1" applyAlignment="1">
      <alignment horizontal="center" vertical="center"/>
    </xf>
    <xf numFmtId="184" fontId="18" fillId="0" borderId="9" xfId="2" applyNumberFormat="1" applyFont="1" applyFill="1" applyBorder="1" applyAlignment="1">
      <alignment horizontal="center" vertical="center"/>
    </xf>
    <xf numFmtId="41" fontId="18" fillId="0" borderId="15" xfId="2" applyNumberFormat="1" applyFont="1" applyFill="1" applyBorder="1" applyAlignment="1">
      <alignment horizontal="right" vertical="center"/>
    </xf>
    <xf numFmtId="41" fontId="18" fillId="0" borderId="0" xfId="2" applyNumberFormat="1" applyFont="1" applyFill="1" applyBorder="1" applyAlignment="1">
      <alignment vertical="center"/>
    </xf>
    <xf numFmtId="184" fontId="19" fillId="0" borderId="9" xfId="2" applyNumberFormat="1" applyFont="1" applyFill="1" applyBorder="1" applyAlignment="1">
      <alignment horizontal="center" vertical="center"/>
    </xf>
    <xf numFmtId="41" fontId="19" fillId="0" borderId="15" xfId="2" applyNumberFormat="1" applyFont="1" applyFill="1" applyBorder="1" applyAlignment="1">
      <alignment horizontal="right" vertical="center"/>
    </xf>
    <xf numFmtId="41" fontId="19" fillId="0" borderId="0" xfId="2" applyNumberFormat="1" applyFont="1" applyFill="1" applyBorder="1" applyAlignment="1">
      <alignment horizontal="right" vertical="center"/>
    </xf>
    <xf numFmtId="41" fontId="19" fillId="0" borderId="0" xfId="2" applyNumberFormat="1" applyFont="1" applyFill="1" applyAlignment="1">
      <alignment horizontal="right" vertical="center"/>
    </xf>
    <xf numFmtId="190" fontId="19" fillId="0" borderId="15" xfId="2" applyNumberFormat="1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/>
    </xf>
    <xf numFmtId="191" fontId="2" fillId="0" borderId="9" xfId="2" applyNumberFormat="1" applyFont="1" applyFill="1" applyBorder="1" applyAlignment="1">
      <alignment horizontal="center" vertical="center"/>
    </xf>
    <xf numFmtId="190" fontId="2" fillId="0" borderId="15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horizontal="center" vertical="center"/>
    </xf>
    <xf numFmtId="38" fontId="2" fillId="0" borderId="15" xfId="3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center" vertical="center"/>
    </xf>
    <xf numFmtId="183" fontId="2" fillId="0" borderId="0" xfId="3" applyNumberFormat="1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horizontal="center" vertical="center"/>
    </xf>
    <xf numFmtId="38" fontId="9" fillId="0" borderId="15" xfId="3" applyFont="1" applyFill="1" applyBorder="1" applyAlignment="1">
      <alignment vertical="center"/>
    </xf>
    <xf numFmtId="38" fontId="9" fillId="0" borderId="0" xfId="3" applyFont="1" applyFill="1" applyBorder="1" applyAlignment="1">
      <alignment vertical="center"/>
    </xf>
    <xf numFmtId="38" fontId="9" fillId="0" borderId="0" xfId="3" applyFont="1" applyFill="1" applyBorder="1" applyAlignment="1">
      <alignment horizontal="right" vertical="center"/>
    </xf>
    <xf numFmtId="190" fontId="9" fillId="0" borderId="15" xfId="2" applyNumberFormat="1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38" fontId="2" fillId="0" borderId="1" xfId="2" applyNumberFormat="1" applyFont="1" applyFill="1" applyBorder="1" applyAlignment="1">
      <alignment vertical="center"/>
    </xf>
    <xf numFmtId="0" fontId="2" fillId="0" borderId="28" xfId="2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49" fontId="2" fillId="0" borderId="7" xfId="2" applyNumberFormat="1" applyFont="1" applyFill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distributed" vertical="center"/>
    </xf>
    <xf numFmtId="38" fontId="2" fillId="0" borderId="29" xfId="3" applyFont="1" applyFill="1" applyBorder="1" applyAlignment="1">
      <alignment vertical="center"/>
    </xf>
    <xf numFmtId="0" fontId="18" fillId="0" borderId="19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distributed" vertical="center"/>
    </xf>
    <xf numFmtId="0" fontId="18" fillId="0" borderId="9" xfId="2" applyFont="1" applyFill="1" applyBorder="1" applyAlignment="1">
      <alignment vertical="center"/>
    </xf>
    <xf numFmtId="38" fontId="18" fillId="0" borderId="0" xfId="3" applyFont="1" applyFill="1" applyBorder="1" applyAlignment="1">
      <alignment vertical="center"/>
    </xf>
    <xf numFmtId="0" fontId="2" fillId="0" borderId="9" xfId="2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38" fontId="9" fillId="0" borderId="1" xfId="3" applyFont="1" applyFill="1" applyBorder="1" applyAlignment="1">
      <alignment vertical="center"/>
    </xf>
    <xf numFmtId="0" fontId="19" fillId="0" borderId="1" xfId="2" applyNumberFormat="1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vertical="center"/>
    </xf>
    <xf numFmtId="0" fontId="2" fillId="0" borderId="20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188" fontId="18" fillId="0" borderId="28" xfId="2" applyNumberFormat="1" applyFont="1" applyFill="1" applyBorder="1" applyAlignment="1">
      <alignment vertical="center"/>
    </xf>
    <xf numFmtId="181" fontId="18" fillId="0" borderId="1" xfId="3" applyNumberFormat="1" applyFont="1" applyFill="1" applyBorder="1" applyAlignment="1">
      <alignment vertical="center"/>
    </xf>
    <xf numFmtId="0" fontId="19" fillId="0" borderId="0" xfId="2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183" fontId="18" fillId="0" borderId="0" xfId="3" applyNumberFormat="1" applyFont="1" applyFill="1" applyBorder="1" applyAlignment="1">
      <alignment vertical="center"/>
    </xf>
    <xf numFmtId="38" fontId="18" fillId="0" borderId="0" xfId="2" applyNumberFormat="1" applyFont="1" applyFill="1" applyAlignment="1">
      <alignment vertical="center"/>
    </xf>
    <xf numFmtId="0" fontId="18" fillId="0" borderId="0" xfId="2" applyFont="1" applyFill="1" applyAlignment="1">
      <alignment horizontal="right" vertical="center"/>
    </xf>
    <xf numFmtId="188" fontId="18" fillId="0" borderId="0" xfId="2" applyNumberFormat="1" applyFont="1" applyFill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38" fontId="9" fillId="0" borderId="28" xfId="3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49" fontId="2" fillId="0" borderId="0" xfId="2" applyNumberFormat="1" applyFont="1" applyFill="1" applyAlignment="1">
      <alignment horizontal="center" vertical="center"/>
    </xf>
    <xf numFmtId="49" fontId="2" fillId="0" borderId="0" xfId="2" applyNumberFormat="1" applyFont="1" applyFill="1" applyAlignment="1">
      <alignment vertical="center"/>
    </xf>
    <xf numFmtId="49" fontId="15" fillId="0" borderId="0" xfId="2" applyNumberFormat="1" applyFont="1" applyFill="1" applyAlignment="1">
      <alignment vertical="center"/>
    </xf>
    <xf numFmtId="49" fontId="13" fillId="0" borderId="0" xfId="2" applyNumberFormat="1" applyFont="1" applyFill="1" applyAlignment="1">
      <alignment vertical="center"/>
    </xf>
    <xf numFmtId="190" fontId="13" fillId="0" borderId="1" xfId="2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right" vertical="center"/>
    </xf>
    <xf numFmtId="49" fontId="13" fillId="0" borderId="0" xfId="2" applyNumberFormat="1" applyFont="1" applyFill="1" applyAlignment="1">
      <alignment horizontal="center" vertical="center"/>
    </xf>
    <xf numFmtId="49" fontId="13" fillId="0" borderId="20" xfId="2" applyNumberFormat="1" applyFont="1" applyFill="1" applyBorder="1" applyAlignment="1">
      <alignment horizontal="center" vertical="center"/>
    </xf>
    <xf numFmtId="49" fontId="2" fillId="0" borderId="20" xfId="2" applyNumberFormat="1" applyFont="1" applyFill="1" applyBorder="1" applyAlignment="1">
      <alignment horizontal="center" vertical="center"/>
    </xf>
    <xf numFmtId="49" fontId="13" fillId="0" borderId="12" xfId="2" applyNumberFormat="1" applyFont="1" applyFill="1" applyBorder="1" applyAlignment="1">
      <alignment horizontal="center" vertical="center"/>
    </xf>
    <xf numFmtId="49" fontId="13" fillId="0" borderId="29" xfId="2" applyNumberFormat="1" applyFont="1" applyFill="1" applyBorder="1" applyAlignment="1">
      <alignment vertical="center"/>
    </xf>
    <xf numFmtId="49" fontId="13" fillId="0" borderId="34" xfId="2" applyNumberFormat="1" applyFont="1" applyFill="1" applyBorder="1" applyAlignment="1">
      <alignment horizontal="right" vertical="center"/>
    </xf>
    <xf numFmtId="49" fontId="13" fillId="0" borderId="0" xfId="2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29" xfId="2" applyNumberFormat="1" applyFont="1" applyFill="1" applyBorder="1" applyAlignment="1">
      <alignment horizontal="right" vertical="center"/>
    </xf>
    <xf numFmtId="190" fontId="13" fillId="0" borderId="15" xfId="2" applyNumberFormat="1" applyFont="1" applyFill="1" applyBorder="1" applyAlignment="1">
      <alignment horizontal="center" vertical="center"/>
    </xf>
    <xf numFmtId="191" fontId="13" fillId="0" borderId="0" xfId="2" applyNumberFormat="1" applyFont="1" applyFill="1" applyBorder="1" applyAlignment="1">
      <alignment horizontal="center" vertical="center"/>
    </xf>
    <xf numFmtId="3" fontId="13" fillId="0" borderId="15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horizontal="center" vertical="center"/>
    </xf>
    <xf numFmtId="183" fontId="13" fillId="0" borderId="15" xfId="2" applyNumberFormat="1" applyFont="1" applyFill="1" applyBorder="1" applyAlignment="1">
      <alignment horizontal="right" vertical="center"/>
    </xf>
    <xf numFmtId="183" fontId="13" fillId="0" borderId="0" xfId="2" applyNumberFormat="1" applyFont="1" applyFill="1" applyBorder="1" applyAlignment="1">
      <alignment horizontal="right" vertical="center"/>
    </xf>
    <xf numFmtId="183" fontId="13" fillId="0" borderId="0" xfId="2" applyNumberFormat="1" applyFont="1" applyFill="1" applyBorder="1" applyAlignment="1">
      <alignment vertical="center"/>
    </xf>
    <xf numFmtId="183" fontId="13" fillId="0" borderId="15" xfId="3" applyNumberFormat="1" applyFont="1" applyFill="1" applyBorder="1" applyAlignment="1">
      <alignment horizontal="right" vertical="center"/>
    </xf>
    <xf numFmtId="183" fontId="13" fillId="0" borderId="0" xfId="3" applyNumberFormat="1" applyFont="1" applyFill="1" applyBorder="1" applyAlignment="1">
      <alignment horizontal="right" vertical="center"/>
    </xf>
    <xf numFmtId="183" fontId="13" fillId="0" borderId="0" xfId="3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3" fontId="21" fillId="0" borderId="15" xfId="2" applyNumberFormat="1" applyFont="1" applyFill="1" applyBorder="1" applyAlignment="1">
      <alignment horizontal="right" vertical="center"/>
    </xf>
    <xf numFmtId="183" fontId="21" fillId="0" borderId="0" xfId="3" applyNumberFormat="1" applyFont="1" applyFill="1" applyBorder="1" applyAlignment="1">
      <alignment horizontal="right" vertical="center"/>
    </xf>
    <xf numFmtId="3" fontId="21" fillId="0" borderId="0" xfId="2" applyNumberFormat="1" applyFont="1" applyFill="1" applyBorder="1" applyAlignment="1">
      <alignment horizontal="right" vertical="center"/>
    </xf>
    <xf numFmtId="3" fontId="21" fillId="0" borderId="0" xfId="2" applyNumberFormat="1" applyFont="1" applyFill="1" applyBorder="1" applyAlignment="1">
      <alignment vertical="center"/>
    </xf>
    <xf numFmtId="190" fontId="21" fillId="0" borderId="15" xfId="2" applyNumberFormat="1" applyFont="1" applyFill="1" applyBorder="1" applyAlignment="1">
      <alignment horizontal="center" vertical="center"/>
    </xf>
    <xf numFmtId="49" fontId="21" fillId="0" borderId="0" xfId="2" applyNumberFormat="1" applyFont="1" applyFill="1" applyAlignment="1">
      <alignment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13" fillId="0" borderId="28" xfId="2" applyNumberFormat="1" applyFont="1" applyFill="1" applyBorder="1" applyAlignment="1">
      <alignment vertical="center"/>
    </xf>
    <xf numFmtId="49" fontId="13" fillId="0" borderId="1" xfId="2" applyNumberFormat="1" applyFont="1" applyFill="1" applyBorder="1" applyAlignment="1">
      <alignment vertical="center"/>
    </xf>
    <xf numFmtId="190" fontId="13" fillId="0" borderId="28" xfId="2" applyNumberFormat="1" applyFont="1" applyFill="1" applyBorder="1" applyAlignment="1">
      <alignment horizontal="center" vertical="center"/>
    </xf>
    <xf numFmtId="49" fontId="13" fillId="0" borderId="38" xfId="2" applyNumberFormat="1" applyFont="1" applyFill="1" applyBorder="1" applyAlignment="1">
      <alignment vertical="center"/>
    </xf>
    <xf numFmtId="190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13" fillId="0" borderId="29" xfId="3" applyNumberFormat="1" applyFont="1" applyFill="1" applyBorder="1" applyAlignment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38" fontId="13" fillId="0" borderId="15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21" fillId="0" borderId="15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1" xfId="2" applyNumberFormat="1" applyFont="1" applyFill="1" applyBorder="1" applyAlignment="1">
      <alignment horizontal="center" vertical="center"/>
    </xf>
    <xf numFmtId="3" fontId="21" fillId="0" borderId="28" xfId="2" applyNumberFormat="1" applyFont="1" applyFill="1" applyBorder="1" applyAlignment="1">
      <alignment horizontal="right" vertical="center"/>
    </xf>
    <xf numFmtId="3" fontId="21" fillId="0" borderId="1" xfId="2" applyNumberFormat="1" applyFont="1" applyFill="1" applyBorder="1" applyAlignment="1">
      <alignment horizontal="right" vertical="center"/>
    </xf>
    <xf numFmtId="3" fontId="21" fillId="0" borderId="1" xfId="2" applyNumberFormat="1" applyFont="1" applyFill="1" applyBorder="1" applyAlignment="1">
      <alignment vertical="center"/>
    </xf>
    <xf numFmtId="190" fontId="13" fillId="0" borderId="0" xfId="2" applyNumberFormat="1" applyFont="1" applyFill="1" applyAlignment="1">
      <alignment horizontal="center" vertical="center"/>
    </xf>
    <xf numFmtId="49" fontId="2" fillId="0" borderId="19" xfId="2" applyNumberFormat="1" applyFont="1" applyFill="1" applyBorder="1" applyAlignment="1">
      <alignment horizontal="center" vertical="center"/>
    </xf>
    <xf numFmtId="49" fontId="13" fillId="0" borderId="15" xfId="2" applyNumberFormat="1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38" fontId="13" fillId="0" borderId="34" xfId="2" applyNumberFormat="1" applyFont="1" applyFill="1" applyBorder="1" applyAlignment="1">
      <alignment horizontal="right" vertical="center"/>
    </xf>
    <xf numFmtId="38" fontId="13" fillId="0" borderId="29" xfId="2" applyNumberFormat="1" applyFont="1" applyFill="1" applyBorder="1" applyAlignment="1">
      <alignment horizontal="right" vertical="center"/>
    </xf>
    <xf numFmtId="38" fontId="13" fillId="0" borderId="29" xfId="3" applyFont="1" applyFill="1" applyBorder="1" applyAlignment="1">
      <alignment horizontal="right" vertical="center"/>
    </xf>
    <xf numFmtId="49" fontId="13" fillId="0" borderId="15" xfId="2" applyNumberFormat="1" applyFont="1" applyFill="1" applyBorder="1" applyAlignment="1">
      <alignment vertical="center"/>
    </xf>
    <xf numFmtId="3" fontId="13" fillId="0" borderId="0" xfId="3" applyNumberFormat="1" applyFont="1" applyFill="1" applyBorder="1" applyAlignment="1">
      <alignment horizontal="right" vertical="center"/>
    </xf>
    <xf numFmtId="38" fontId="13" fillId="0" borderId="15" xfId="2" applyNumberFormat="1" applyFont="1" applyFill="1" applyBorder="1" applyAlignment="1">
      <alignment vertical="center"/>
    </xf>
    <xf numFmtId="38" fontId="13" fillId="0" borderId="0" xfId="2" applyNumberFormat="1" applyFont="1" applyFill="1" applyBorder="1" applyAlignment="1">
      <alignment vertical="center"/>
    </xf>
    <xf numFmtId="38" fontId="13" fillId="0" borderId="0" xfId="3" applyFont="1" applyFill="1" applyAlignment="1">
      <alignment vertical="center"/>
    </xf>
    <xf numFmtId="190" fontId="13" fillId="0" borderId="15" xfId="2" applyNumberFormat="1" applyFont="1" applyFill="1" applyBorder="1" applyAlignment="1">
      <alignment vertical="center"/>
    </xf>
    <xf numFmtId="183" fontId="13" fillId="0" borderId="15" xfId="2" applyNumberFormat="1" applyFont="1" applyFill="1" applyBorder="1" applyAlignment="1">
      <alignment vertical="center"/>
    </xf>
    <xf numFmtId="183" fontId="21" fillId="0" borderId="15" xfId="2" applyNumberFormat="1" applyFont="1" applyFill="1" applyBorder="1" applyAlignment="1">
      <alignment vertical="center"/>
    </xf>
    <xf numFmtId="38" fontId="21" fillId="0" borderId="0" xfId="2" applyNumberFormat="1" applyFont="1" applyFill="1" applyBorder="1" applyAlignment="1">
      <alignment vertical="center"/>
    </xf>
    <xf numFmtId="38" fontId="21" fillId="0" borderId="0" xfId="3" applyFont="1" applyFill="1" applyBorder="1" applyAlignment="1">
      <alignment vertical="center"/>
    </xf>
    <xf numFmtId="38" fontId="13" fillId="0" borderId="28" xfId="2" applyNumberFormat="1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49" fontId="13" fillId="0" borderId="34" xfId="2" applyNumberFormat="1" applyFont="1" applyFill="1" applyBorder="1" applyAlignment="1">
      <alignment horizontal="center" vertical="center"/>
    </xf>
    <xf numFmtId="191" fontId="18" fillId="0" borderId="0" xfId="2" applyNumberFormat="1" applyFont="1" applyFill="1" applyBorder="1" applyAlignment="1">
      <alignment horizontal="center" vertical="center" shrinkToFit="1"/>
    </xf>
    <xf numFmtId="0" fontId="18" fillId="0" borderId="9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183" fontId="9" fillId="0" borderId="0" xfId="3" applyNumberFormat="1" applyFont="1" applyFill="1" applyBorder="1" applyAlignment="1">
      <alignment vertical="center"/>
    </xf>
    <xf numFmtId="183" fontId="9" fillId="0" borderId="0" xfId="3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38" fontId="18" fillId="0" borderId="0" xfId="3" applyFont="1" applyFill="1" applyBorder="1" applyAlignment="1">
      <alignment horizontal="right" vertical="center"/>
    </xf>
    <xf numFmtId="38" fontId="18" fillId="0" borderId="15" xfId="3" applyFont="1" applyFill="1" applyBorder="1" applyAlignment="1">
      <alignment horizontal="right" vertical="center"/>
    </xf>
    <xf numFmtId="191" fontId="18" fillId="0" borderId="9" xfId="2" applyNumberFormat="1" applyFont="1" applyFill="1" applyBorder="1" applyAlignment="1">
      <alignment horizontal="center" vertical="center"/>
    </xf>
    <xf numFmtId="38" fontId="18" fillId="0" borderId="15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vertical="center"/>
    </xf>
    <xf numFmtId="38" fontId="19" fillId="0" borderId="0" xfId="3" applyFont="1" applyFill="1" applyBorder="1" applyAlignment="1">
      <alignment horizontal="right" vertical="center"/>
    </xf>
    <xf numFmtId="38" fontId="19" fillId="0" borderId="15" xfId="3" applyFont="1" applyFill="1" applyBorder="1" applyAlignment="1">
      <alignment horizontal="center" vertical="center"/>
    </xf>
    <xf numFmtId="38" fontId="18" fillId="0" borderId="1" xfId="3" applyFont="1" applyFill="1" applyBorder="1" applyAlignment="1">
      <alignment vertical="center"/>
    </xf>
    <xf numFmtId="38" fontId="18" fillId="0" borderId="1" xfId="3" applyFont="1" applyFill="1" applyBorder="1" applyAlignment="1">
      <alignment horizontal="right" vertical="center"/>
    </xf>
    <xf numFmtId="38" fontId="18" fillId="0" borderId="28" xfId="3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49" fontId="4" fillId="0" borderId="0" xfId="2" applyNumberFormat="1" applyFont="1" applyFill="1" applyAlignment="1">
      <alignment horizontal="center" vertical="center"/>
    </xf>
    <xf numFmtId="177" fontId="2" fillId="0" borderId="37" xfId="2" applyNumberFormat="1" applyFont="1" applyFill="1" applyBorder="1" applyAlignment="1">
      <alignment horizontal="center" vertical="center"/>
    </xf>
    <xf numFmtId="177" fontId="2" fillId="0" borderId="5" xfId="2" applyNumberFormat="1" applyFont="1" applyFill="1" applyBorder="1" applyAlignment="1">
      <alignment horizontal="center" vertical="center"/>
    </xf>
    <xf numFmtId="177" fontId="9" fillId="0" borderId="5" xfId="2" applyNumberFormat="1" applyFont="1" applyFill="1" applyBorder="1" applyAlignment="1">
      <alignment horizontal="center" vertical="center"/>
    </xf>
    <xf numFmtId="193" fontId="2" fillId="0" borderId="39" xfId="3" applyNumberFormat="1" applyFont="1" applyFill="1" applyBorder="1" applyAlignment="1">
      <alignment horizontal="right" vertical="center"/>
    </xf>
    <xf numFmtId="193" fontId="9" fillId="0" borderId="39" xfId="3" applyNumberFormat="1" applyFont="1" applyFill="1" applyBorder="1" applyAlignment="1">
      <alignment horizontal="right" vertical="center"/>
    </xf>
    <xf numFmtId="193" fontId="2" fillId="0" borderId="0" xfId="3" applyNumberFormat="1" applyFont="1" applyFill="1" applyBorder="1" applyAlignment="1">
      <alignment horizontal="right" vertical="center"/>
    </xf>
    <xf numFmtId="193" fontId="9" fillId="0" borderId="0" xfId="3" applyNumberFormat="1" applyFont="1" applyFill="1" applyBorder="1" applyAlignment="1">
      <alignment horizontal="right" vertical="center"/>
    </xf>
    <xf numFmtId="194" fontId="2" fillId="0" borderId="0" xfId="2" applyNumberFormat="1" applyFont="1" applyFill="1" applyAlignment="1">
      <alignment horizontal="right" vertical="center"/>
    </xf>
    <xf numFmtId="193" fontId="2" fillId="0" borderId="22" xfId="3" applyNumberFormat="1" applyFont="1" applyFill="1" applyBorder="1" applyAlignment="1">
      <alignment horizontal="right" vertical="center"/>
    </xf>
    <xf numFmtId="193" fontId="9" fillId="0" borderId="22" xfId="3" applyNumberFormat="1" applyFont="1" applyFill="1" applyBorder="1" applyAlignment="1">
      <alignment horizontal="right" vertical="center"/>
    </xf>
    <xf numFmtId="38" fontId="2" fillId="0" borderId="0" xfId="2" applyNumberFormat="1" applyFont="1" applyFill="1" applyAlignment="1">
      <alignment vertical="center"/>
    </xf>
    <xf numFmtId="193" fontId="2" fillId="0" borderId="0" xfId="3" applyNumberFormat="1" applyFont="1" applyFill="1" applyBorder="1" applyAlignment="1">
      <alignment vertical="center"/>
    </xf>
    <xf numFmtId="193" fontId="2" fillId="0" borderId="25" xfId="3" applyNumberFormat="1" applyFont="1" applyFill="1" applyBorder="1" applyAlignment="1">
      <alignment horizontal="right" vertical="center"/>
    </xf>
    <xf numFmtId="193" fontId="9" fillId="0" borderId="25" xfId="3" applyNumberFormat="1" applyFont="1" applyFill="1" applyBorder="1" applyAlignment="1">
      <alignment horizontal="right" vertical="center"/>
    </xf>
    <xf numFmtId="193" fontId="2" fillId="0" borderId="1" xfId="3" applyNumberFormat="1" applyFont="1" applyFill="1" applyBorder="1" applyAlignment="1">
      <alignment horizontal="right" vertical="center"/>
    </xf>
    <xf numFmtId="193" fontId="9" fillId="0" borderId="1" xfId="3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181" fontId="9" fillId="0" borderId="0" xfId="2" applyNumberFormat="1" applyFont="1" applyFill="1" applyBorder="1" applyAlignment="1">
      <alignment vertical="center"/>
    </xf>
    <xf numFmtId="181" fontId="9" fillId="0" borderId="29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horizontal="distributed" vertical="center"/>
    </xf>
    <xf numFmtId="181" fontId="2" fillId="0" borderId="0" xfId="2" applyNumberFormat="1" applyFont="1" applyFill="1" applyBorder="1" applyAlignment="1">
      <alignment horizontal="right" vertical="center"/>
    </xf>
    <xf numFmtId="181" fontId="2" fillId="0" borderId="0" xfId="3" applyNumberFormat="1" applyFont="1" applyFill="1" applyBorder="1" applyAlignment="1">
      <alignment horizontal="right" vertical="center"/>
    </xf>
    <xf numFmtId="181" fontId="9" fillId="0" borderId="0" xfId="3" applyNumberFormat="1" applyFont="1" applyFill="1" applyBorder="1" applyAlignment="1">
      <alignment horizontal="right" vertical="center"/>
    </xf>
    <xf numFmtId="181" fontId="2" fillId="0" borderId="15" xfId="3" applyNumberFormat="1" applyFont="1" applyFill="1" applyBorder="1" applyAlignment="1">
      <alignment horizontal="right" vertical="center"/>
    </xf>
    <xf numFmtId="0" fontId="2" fillId="0" borderId="27" xfId="2" applyFont="1" applyFill="1" applyBorder="1" applyAlignment="1">
      <alignment horizontal="distributed" vertical="center"/>
    </xf>
    <xf numFmtId="38" fontId="2" fillId="0" borderId="28" xfId="3" applyFont="1" applyFill="1" applyBorder="1" applyAlignment="1">
      <alignment horizontal="right" vertical="center"/>
    </xf>
    <xf numFmtId="38" fontId="2" fillId="0" borderId="1" xfId="3" applyFont="1" applyFill="1" applyBorder="1" applyAlignment="1">
      <alignment horizontal="right" vertical="center"/>
    </xf>
    <xf numFmtId="38" fontId="9" fillId="0" borderId="1" xfId="3" applyFont="1" applyFill="1" applyBorder="1" applyAlignment="1">
      <alignment horizontal="right" vertical="center"/>
    </xf>
    <xf numFmtId="196" fontId="2" fillId="0" borderId="0" xfId="2" applyNumberFormat="1" applyFont="1" applyFill="1" applyAlignment="1">
      <alignment vertical="center"/>
    </xf>
    <xf numFmtId="0" fontId="2" fillId="0" borderId="2" xfId="2" applyFont="1" applyFill="1" applyBorder="1" applyAlignment="1">
      <alignment vertical="center" textRotation="255"/>
    </xf>
    <xf numFmtId="0" fontId="2" fillId="0" borderId="6" xfId="2" applyFont="1" applyFill="1" applyBorder="1" applyAlignment="1">
      <alignment vertical="center" textRotation="255"/>
    </xf>
    <xf numFmtId="0" fontId="2" fillId="0" borderId="7" xfId="2" applyFont="1" applyFill="1" applyBorder="1" applyAlignment="1">
      <alignment vertical="center" textRotation="255"/>
    </xf>
    <xf numFmtId="0" fontId="2" fillId="0" borderId="6" xfId="2" applyFont="1" applyFill="1" applyBorder="1" applyAlignment="1">
      <alignment horizontal="center" vertical="center" textRotation="255"/>
    </xf>
    <xf numFmtId="0" fontId="2" fillId="0" borderId="10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2" fillId="0" borderId="21" xfId="2" applyFont="1" applyFill="1" applyBorder="1" applyAlignment="1">
      <alignment vertical="center" textRotation="255"/>
    </xf>
    <xf numFmtId="0" fontId="2" fillId="0" borderId="13" xfId="2" applyFont="1" applyFill="1" applyBorder="1" applyAlignment="1">
      <alignment vertical="center" textRotation="255" wrapText="1"/>
    </xf>
    <xf numFmtId="0" fontId="2" fillId="0" borderId="16" xfId="2" applyFont="1" applyFill="1" applyBorder="1" applyAlignment="1">
      <alignment vertical="center" textRotation="255" wrapText="1"/>
    </xf>
    <xf numFmtId="0" fontId="2" fillId="0" borderId="17" xfId="2" applyFont="1" applyFill="1" applyBorder="1" applyAlignment="1">
      <alignment vertical="center" textRotation="255" wrapText="1"/>
    </xf>
    <xf numFmtId="0" fontId="2" fillId="0" borderId="18" xfId="2" applyFont="1" applyFill="1" applyBorder="1" applyAlignment="1">
      <alignment horizontal="center" vertical="distributed" textRotation="255"/>
    </xf>
    <xf numFmtId="0" fontId="2" fillId="0" borderId="18" xfId="2" applyFont="1" applyFill="1" applyBorder="1" applyAlignment="1">
      <alignment vertical="distributed" textRotation="255" wrapText="1"/>
    </xf>
    <xf numFmtId="0" fontId="2" fillId="0" borderId="11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 shrinkToFit="1"/>
    </xf>
    <xf numFmtId="195" fontId="18" fillId="0" borderId="0" xfId="2" applyNumberFormat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horizontal="right" vertical="center"/>
    </xf>
    <xf numFmtId="193" fontId="2" fillId="0" borderId="15" xfId="1" applyNumberFormat="1" applyFont="1" applyFill="1" applyBorder="1" applyAlignment="1">
      <alignment horizontal="right" vertical="center"/>
    </xf>
    <xf numFmtId="193" fontId="2" fillId="0" borderId="0" xfId="1" applyNumberFormat="1" applyFont="1" applyFill="1" applyBorder="1" applyAlignment="1">
      <alignment horizontal="right" vertical="center"/>
    </xf>
    <xf numFmtId="193" fontId="2" fillId="3" borderId="0" xfId="1" applyNumberFormat="1" applyFont="1" applyFill="1" applyBorder="1" applyAlignment="1">
      <alignment horizontal="right" vertical="center"/>
    </xf>
    <xf numFmtId="193" fontId="2" fillId="0" borderId="0" xfId="1" applyNumberFormat="1" applyFont="1" applyFill="1" applyBorder="1" applyAlignment="1">
      <alignment horizontal="center" vertical="center"/>
    </xf>
    <xf numFmtId="193" fontId="2" fillId="3" borderId="9" xfId="1" applyNumberFormat="1" applyFont="1" applyFill="1" applyBorder="1" applyAlignment="1">
      <alignment horizontal="center" vertical="center"/>
    </xf>
    <xf numFmtId="193" fontId="2" fillId="0" borderId="10" xfId="1" applyNumberFormat="1" applyFont="1" applyFill="1" applyBorder="1" applyAlignment="1">
      <alignment horizontal="right" vertical="center"/>
    </xf>
    <xf numFmtId="190" fontId="7" fillId="0" borderId="15" xfId="2" applyNumberFormat="1" applyFont="1" applyFill="1" applyBorder="1" applyAlignment="1">
      <alignment horizontal="left" vertical="center" shrinkToFit="1"/>
    </xf>
    <xf numFmtId="0" fontId="18" fillId="0" borderId="0" xfId="2" applyFont="1" applyFill="1" applyBorder="1" applyAlignment="1">
      <alignment vertical="center" shrinkToFit="1"/>
    </xf>
    <xf numFmtId="193" fontId="2" fillId="0" borderId="0" xfId="1" applyNumberFormat="1" applyFont="1" applyFill="1" applyBorder="1" applyAlignment="1">
      <alignment vertical="center"/>
    </xf>
    <xf numFmtId="193" fontId="2" fillId="3" borderId="9" xfId="1" applyNumberFormat="1" applyFont="1" applyFill="1" applyBorder="1" applyAlignment="1">
      <alignment vertical="center"/>
    </xf>
    <xf numFmtId="195" fontId="18" fillId="0" borderId="0" xfId="2" applyNumberFormat="1" applyFont="1" applyFill="1" applyBorder="1" applyAlignment="1">
      <alignment horizontal="right" vertical="center" shrinkToFit="1"/>
    </xf>
    <xf numFmtId="38" fontId="2" fillId="3" borderId="15" xfId="1" applyFont="1" applyFill="1" applyBorder="1" applyAlignment="1">
      <alignment horizontal="right" vertical="center"/>
    </xf>
    <xf numFmtId="193" fontId="2" fillId="3" borderId="9" xfId="1" applyNumberFormat="1" applyFont="1" applyFill="1" applyBorder="1" applyAlignment="1">
      <alignment horizontal="right" vertical="center"/>
    </xf>
    <xf numFmtId="193" fontId="2" fillId="0" borderId="15" xfId="3" applyNumberFormat="1" applyFont="1" applyFill="1" applyBorder="1" applyAlignment="1">
      <alignment horizontal="right" vertical="center"/>
    </xf>
    <xf numFmtId="193" fontId="2" fillId="3" borderId="0" xfId="3" applyNumberFormat="1" applyFont="1" applyFill="1" applyBorder="1" applyAlignment="1">
      <alignment horizontal="right" vertical="center"/>
    </xf>
    <xf numFmtId="193" fontId="2" fillId="0" borderId="15" xfId="1" applyNumberFormat="1" applyFont="1" applyFill="1" applyBorder="1" applyAlignment="1">
      <alignment horizontal="right" vertical="center" shrinkToFit="1"/>
    </xf>
    <xf numFmtId="193" fontId="2" fillId="0" borderId="10" xfId="2" applyNumberFormat="1" applyFont="1" applyFill="1" applyBorder="1" applyAlignment="1">
      <alignment horizontal="right" vertical="center"/>
    </xf>
    <xf numFmtId="193" fontId="2" fillId="0" borderId="10" xfId="3" applyNumberFormat="1" applyFont="1" applyFill="1" applyBorder="1" applyAlignment="1">
      <alignment horizontal="right" vertical="center"/>
    </xf>
    <xf numFmtId="38" fontId="2" fillId="3" borderId="15" xfId="3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right" vertical="center" shrinkToFit="1"/>
    </xf>
    <xf numFmtId="38" fontId="2" fillId="0" borderId="15" xfId="3" applyFont="1" applyFill="1" applyBorder="1" applyAlignment="1">
      <alignment horizontal="right" vertical="center"/>
    </xf>
    <xf numFmtId="195" fontId="19" fillId="0" borderId="0" xfId="2" applyNumberFormat="1" applyFont="1" applyFill="1" applyBorder="1" applyAlignment="1">
      <alignment horizontal="right" vertical="center" shrinkToFit="1"/>
    </xf>
    <xf numFmtId="0" fontId="19" fillId="0" borderId="0" xfId="2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right" vertical="center"/>
    </xf>
    <xf numFmtId="193" fontId="9" fillId="0" borderId="15" xfId="3" applyNumberFormat="1" applyFont="1" applyFill="1" applyBorder="1" applyAlignment="1">
      <alignment horizontal="right" vertical="center"/>
    </xf>
    <xf numFmtId="193" fontId="9" fillId="0" borderId="15" xfId="1" applyNumberFormat="1" applyFont="1" applyFill="1" applyBorder="1" applyAlignment="1">
      <alignment horizontal="right" vertical="center" shrinkToFit="1"/>
    </xf>
    <xf numFmtId="193" fontId="9" fillId="0" borderId="10" xfId="2" applyNumberFormat="1" applyFont="1" applyFill="1" applyBorder="1" applyAlignment="1">
      <alignment horizontal="right" vertical="center"/>
    </xf>
    <xf numFmtId="193" fontId="9" fillId="0" borderId="10" xfId="3" applyNumberFormat="1" applyFont="1" applyFill="1" applyBorder="1" applyAlignment="1">
      <alignment horizontal="right" vertical="center"/>
    </xf>
    <xf numFmtId="38" fontId="9" fillId="2" borderId="15" xfId="3" applyFont="1" applyFill="1" applyBorder="1" applyAlignment="1">
      <alignment horizontal="right" vertical="center"/>
    </xf>
    <xf numFmtId="190" fontId="10" fillId="0" borderId="15" xfId="2" applyNumberFormat="1" applyFont="1" applyFill="1" applyBorder="1" applyAlignment="1">
      <alignment horizontal="left" vertical="center" shrinkToFit="1"/>
    </xf>
    <xf numFmtId="0" fontId="9" fillId="0" borderId="0" xfId="2" applyFont="1" applyFill="1" applyAlignment="1">
      <alignment horizontal="right" vertical="center"/>
    </xf>
    <xf numFmtId="0" fontId="19" fillId="0" borderId="0" xfId="2" applyFont="1" applyFill="1" applyBorder="1" applyAlignment="1">
      <alignment horizontal="right" vertical="center" shrinkToFit="1"/>
    </xf>
    <xf numFmtId="193" fontId="9" fillId="0" borderId="15" xfId="3" applyNumberFormat="1" applyFont="1" applyFill="1" applyBorder="1" applyAlignment="1">
      <alignment horizontal="right" vertical="center" shrinkToFit="1"/>
    </xf>
    <xf numFmtId="190" fontId="10" fillId="0" borderId="15" xfId="2" applyNumberFormat="1" applyFont="1" applyFill="1" applyBorder="1" applyAlignment="1">
      <alignment horizontal="right" vertical="center" shrinkToFit="1"/>
    </xf>
    <xf numFmtId="193" fontId="9" fillId="0" borderId="0" xfId="1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 shrinkToFit="1"/>
    </xf>
    <xf numFmtId="0" fontId="7" fillId="0" borderId="27" xfId="2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horizontal="right" vertical="center"/>
    </xf>
    <xf numFmtId="0" fontId="2" fillId="0" borderId="28" xfId="2" applyFont="1" applyFill="1" applyBorder="1" applyAlignment="1">
      <alignment horizontal="right" vertical="center"/>
    </xf>
    <xf numFmtId="38" fontId="2" fillId="0" borderId="1" xfId="2" applyNumberFormat="1" applyFont="1" applyFill="1" applyBorder="1" applyAlignment="1">
      <alignment horizontal="right" vertical="center"/>
    </xf>
    <xf numFmtId="38" fontId="2" fillId="0" borderId="28" xfId="2" applyNumberFormat="1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right" vertical="center"/>
    </xf>
    <xf numFmtId="0" fontId="7" fillId="0" borderId="28" xfId="2" applyFont="1" applyFill="1" applyBorder="1" applyAlignment="1">
      <alignment horizontal="right" vertical="center" shrinkToFit="1"/>
    </xf>
    <xf numFmtId="0" fontId="2" fillId="0" borderId="0" xfId="2" applyFont="1" applyFill="1" applyAlignment="1">
      <alignment vertical="center" shrinkToFit="1"/>
    </xf>
    <xf numFmtId="0" fontId="23" fillId="0" borderId="0" xfId="4" applyFont="1" applyFill="1"/>
    <xf numFmtId="0" fontId="24" fillId="0" borderId="0" xfId="4" applyFont="1" applyFill="1"/>
    <xf numFmtId="0" fontId="24" fillId="0" borderId="0" xfId="4" applyFont="1" applyFill="1" applyAlignment="1">
      <alignment vertical="center"/>
    </xf>
    <xf numFmtId="0" fontId="25" fillId="0" borderId="0" xfId="4" applyFont="1" applyFill="1" applyAlignment="1">
      <alignment vertical="center"/>
    </xf>
    <xf numFmtId="0" fontId="24" fillId="0" borderId="0" xfId="4" applyFont="1" applyFill="1" applyBorder="1" applyAlignment="1">
      <alignment vertical="center"/>
    </xf>
    <xf numFmtId="0" fontId="24" fillId="0" borderId="0" xfId="4" applyFont="1" applyFill="1" applyAlignment="1">
      <alignment horizontal="center"/>
    </xf>
    <xf numFmtId="0" fontId="24" fillId="3" borderId="0" xfId="4" applyFont="1" applyFill="1"/>
    <xf numFmtId="197" fontId="24" fillId="0" borderId="0" xfId="4" applyNumberFormat="1" applyFont="1" applyFill="1" applyAlignment="1">
      <alignment vertical="center"/>
    </xf>
    <xf numFmtId="0" fontId="18" fillId="0" borderId="4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vertical="center"/>
    </xf>
    <xf numFmtId="182" fontId="2" fillId="0" borderId="0" xfId="2" applyNumberFormat="1" applyFont="1" applyFill="1" applyBorder="1" applyAlignment="1">
      <alignment horizontal="center" vertical="center"/>
    </xf>
    <xf numFmtId="184" fontId="2" fillId="0" borderId="0" xfId="2" applyNumberFormat="1" applyFont="1" applyFill="1" applyBorder="1" applyAlignment="1">
      <alignment horizontal="center" vertical="center"/>
    </xf>
    <xf numFmtId="184" fontId="9" fillId="0" borderId="0" xfId="2" applyNumberFormat="1" applyFont="1" applyFill="1" applyBorder="1" applyAlignment="1">
      <alignment horizontal="center" vertical="center"/>
    </xf>
    <xf numFmtId="0" fontId="18" fillId="0" borderId="2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2" fillId="0" borderId="34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right" vertical="center"/>
    </xf>
    <xf numFmtId="193" fontId="2" fillId="0" borderId="15" xfId="2" applyNumberFormat="1" applyFont="1" applyFill="1" applyBorder="1" applyAlignment="1">
      <alignment horizontal="right" vertical="center"/>
    </xf>
    <xf numFmtId="198" fontId="2" fillId="0" borderId="0" xfId="2" applyNumberFormat="1" applyFont="1" applyFill="1" applyBorder="1" applyAlignment="1">
      <alignment horizontal="right" vertical="center"/>
    </xf>
    <xf numFmtId="193" fontId="2" fillId="0" borderId="0" xfId="2" applyNumberFormat="1" applyFont="1" applyFill="1" applyBorder="1" applyAlignment="1">
      <alignment horizontal="right" vertical="center"/>
    </xf>
    <xf numFmtId="38" fontId="9" fillId="0" borderId="0" xfId="2" applyNumberFormat="1" applyFont="1" applyFill="1" applyBorder="1" applyAlignment="1">
      <alignment horizontal="right" vertical="center"/>
    </xf>
    <xf numFmtId="198" fontId="9" fillId="0" borderId="0" xfId="2" applyNumberFormat="1" applyFont="1" applyFill="1" applyBorder="1" applyAlignment="1">
      <alignment horizontal="right" vertical="center"/>
    </xf>
    <xf numFmtId="198" fontId="2" fillId="0" borderId="0" xfId="3" applyNumberFormat="1" applyFont="1" applyFill="1" applyBorder="1" applyAlignment="1">
      <alignment horizontal="right" vertical="center"/>
    </xf>
    <xf numFmtId="0" fontId="2" fillId="0" borderId="24" xfId="2" applyFont="1" applyFill="1" applyBorder="1" applyAlignment="1">
      <alignment horizontal="distributed" vertical="center"/>
    </xf>
    <xf numFmtId="193" fontId="2" fillId="0" borderId="23" xfId="3" applyNumberFormat="1" applyFont="1" applyFill="1" applyBorder="1" applyAlignment="1">
      <alignment horizontal="right" vertical="center"/>
    </xf>
    <xf numFmtId="198" fontId="2" fillId="0" borderId="22" xfId="2" applyNumberFormat="1" applyFont="1" applyFill="1" applyBorder="1" applyAlignment="1">
      <alignment horizontal="right" vertical="center"/>
    </xf>
    <xf numFmtId="198" fontId="2" fillId="0" borderId="22" xfId="3" applyNumberFormat="1" applyFont="1" applyFill="1" applyBorder="1" applyAlignment="1">
      <alignment horizontal="right" vertical="center"/>
    </xf>
    <xf numFmtId="38" fontId="9" fillId="0" borderId="22" xfId="3" applyFont="1" applyFill="1" applyBorder="1" applyAlignment="1">
      <alignment horizontal="right" vertical="center"/>
    </xf>
    <xf numFmtId="198" fontId="9" fillId="0" borderId="22" xfId="2" applyNumberFormat="1" applyFont="1" applyFill="1" applyBorder="1" applyAlignment="1">
      <alignment horizontal="right" vertical="center"/>
    </xf>
    <xf numFmtId="0" fontId="2" fillId="0" borderId="0" xfId="3" applyNumberFormat="1" applyFont="1" applyFill="1" applyBorder="1" applyAlignment="1">
      <alignment horizontal="right" vertical="center"/>
    </xf>
    <xf numFmtId="0" fontId="2" fillId="0" borderId="25" xfId="2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horizontal="right" vertical="center"/>
    </xf>
    <xf numFmtId="193" fontId="9" fillId="0" borderId="0" xfId="2" applyNumberFormat="1" applyFont="1" applyFill="1" applyBorder="1" applyAlignment="1">
      <alignment horizontal="right" vertical="center"/>
    </xf>
    <xf numFmtId="198" fontId="9" fillId="0" borderId="0" xfId="3" applyNumberFormat="1" applyFont="1" applyFill="1" applyBorder="1" applyAlignment="1">
      <alignment horizontal="right" vertical="center"/>
    </xf>
    <xf numFmtId="49" fontId="2" fillId="0" borderId="0" xfId="3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distributed" vertical="center"/>
    </xf>
    <xf numFmtId="193" fontId="2" fillId="0" borderId="28" xfId="2" applyNumberFormat="1" applyFont="1" applyFill="1" applyBorder="1" applyAlignment="1">
      <alignment horizontal="right" vertical="center"/>
    </xf>
    <xf numFmtId="198" fontId="2" fillId="0" borderId="1" xfId="2" applyNumberFormat="1" applyFont="1" applyFill="1" applyBorder="1" applyAlignment="1">
      <alignment horizontal="right" vertical="center"/>
    </xf>
    <xf numFmtId="193" fontId="2" fillId="0" borderId="1" xfId="2" applyNumberFormat="1" applyFont="1" applyFill="1" applyBorder="1" applyAlignment="1">
      <alignment horizontal="right" vertical="center"/>
    </xf>
    <xf numFmtId="193" fontId="9" fillId="0" borderId="1" xfId="2" applyNumberFormat="1" applyFont="1" applyFill="1" applyBorder="1" applyAlignment="1">
      <alignment horizontal="right" vertical="center"/>
    </xf>
    <xf numFmtId="198" fontId="9" fillId="0" borderId="1" xfId="2" applyNumberFormat="1" applyFont="1" applyFill="1" applyBorder="1" applyAlignment="1">
      <alignment horizontal="right" vertical="center"/>
    </xf>
    <xf numFmtId="198" fontId="9" fillId="0" borderId="2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Alignment="1">
      <alignment horizontal="right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2" xfId="2" applyFont="1" applyFill="1" applyBorder="1" applyAlignment="1">
      <alignment horizontal="distributed" vertical="center"/>
    </xf>
    <xf numFmtId="182" fontId="2" fillId="0" borderId="9" xfId="2" applyNumberFormat="1" applyFont="1" applyFill="1" applyBorder="1" applyAlignment="1">
      <alignment horizontal="center" vertical="center"/>
    </xf>
    <xf numFmtId="193" fontId="2" fillId="0" borderId="15" xfId="3" applyNumberFormat="1" applyFont="1" applyFill="1" applyBorder="1" applyAlignment="1">
      <alignment vertical="center"/>
    </xf>
    <xf numFmtId="199" fontId="2" fillId="0" borderId="9" xfId="2" applyNumberFormat="1" applyFont="1" applyFill="1" applyBorder="1" applyAlignment="1">
      <alignment horizontal="center" vertical="center"/>
    </xf>
    <xf numFmtId="199" fontId="9" fillId="0" borderId="9" xfId="2" applyNumberFormat="1" applyFont="1" applyFill="1" applyBorder="1" applyAlignment="1">
      <alignment horizontal="center" vertical="center"/>
    </xf>
    <xf numFmtId="193" fontId="9" fillId="0" borderId="15" xfId="3" applyNumberFormat="1" applyFont="1" applyFill="1" applyBorder="1" applyAlignment="1">
      <alignment vertical="center"/>
    </xf>
    <xf numFmtId="193" fontId="9" fillId="0" borderId="0" xfId="3" applyNumberFormat="1" applyFont="1" applyFill="1" applyBorder="1" applyAlignment="1">
      <alignment vertical="center"/>
    </xf>
    <xf numFmtId="0" fontId="2" fillId="0" borderId="0" xfId="2" applyFont="1" applyFill="1"/>
    <xf numFmtId="0" fontId="2" fillId="0" borderId="0" xfId="2" applyFont="1" applyFill="1" applyBorder="1"/>
    <xf numFmtId="0" fontId="8" fillId="0" borderId="0" xfId="4"/>
    <xf numFmtId="0" fontId="18" fillId="0" borderId="0" xfId="2" applyFont="1" applyFill="1" applyBorder="1"/>
    <xf numFmtId="0" fontId="18" fillId="0" borderId="0" xfId="2" applyFont="1" applyFill="1"/>
    <xf numFmtId="182" fontId="18" fillId="0" borderId="0" xfId="2" applyNumberFormat="1" applyFont="1" applyFill="1" applyBorder="1" applyAlignment="1">
      <alignment horizontal="center" vertical="center"/>
    </xf>
    <xf numFmtId="193" fontId="18" fillId="0" borderId="15" xfId="1" applyNumberFormat="1" applyFont="1" applyFill="1" applyBorder="1" applyAlignment="1">
      <alignment horizontal="right" vertical="center" shrinkToFit="1"/>
    </xf>
    <xf numFmtId="193" fontId="18" fillId="0" borderId="0" xfId="1" applyNumberFormat="1" applyFont="1" applyFill="1" applyBorder="1" applyAlignment="1">
      <alignment horizontal="right" vertical="center" shrinkToFit="1"/>
    </xf>
    <xf numFmtId="193" fontId="18" fillId="0" borderId="34" xfId="1" applyNumberFormat="1" applyFont="1" applyFill="1" applyBorder="1" applyAlignment="1">
      <alignment horizontal="right" vertical="center" shrinkToFit="1"/>
    </xf>
    <xf numFmtId="193" fontId="18" fillId="0" borderId="29" xfId="1" applyNumberFormat="1" applyFont="1" applyFill="1" applyBorder="1" applyAlignment="1">
      <alignment horizontal="right" vertical="center" shrinkToFit="1"/>
    </xf>
    <xf numFmtId="49" fontId="7" fillId="0" borderId="15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181" fontId="18" fillId="0" borderId="0" xfId="2" applyNumberFormat="1" applyFont="1" applyFill="1" applyAlignment="1">
      <alignment vertical="center"/>
    </xf>
    <xf numFmtId="184" fontId="18" fillId="0" borderId="0" xfId="2" applyNumberFormat="1" applyFont="1" applyFill="1" applyBorder="1" applyAlignment="1">
      <alignment horizontal="center" vertical="center"/>
    </xf>
    <xf numFmtId="193" fontId="19" fillId="0" borderId="15" xfId="1" applyNumberFormat="1" applyFont="1" applyFill="1" applyBorder="1" applyAlignment="1">
      <alignment horizontal="right" vertical="center" shrinkToFit="1"/>
    </xf>
    <xf numFmtId="193" fontId="19" fillId="0" borderId="0" xfId="1" applyNumberFormat="1" applyFont="1" applyFill="1" applyBorder="1" applyAlignment="1">
      <alignment horizontal="right" vertical="center" shrinkToFit="1"/>
    </xf>
    <xf numFmtId="49" fontId="10" fillId="0" borderId="15" xfId="2" applyNumberFormat="1" applyFont="1" applyFill="1" applyBorder="1" applyAlignment="1">
      <alignment horizontal="center" vertical="center"/>
    </xf>
    <xf numFmtId="193" fontId="18" fillId="0" borderId="15" xfId="1" applyNumberFormat="1" applyFont="1" applyFill="1" applyBorder="1" applyAlignment="1">
      <alignment horizontal="center" vertical="center" shrinkToFit="1"/>
    </xf>
    <xf numFmtId="193" fontId="18" fillId="0" borderId="0" xfId="1" applyNumberFormat="1" applyFont="1" applyFill="1" applyBorder="1" applyAlignment="1">
      <alignment horizontal="center" vertical="center" shrinkToFit="1"/>
    </xf>
    <xf numFmtId="193" fontId="18" fillId="0" borderId="9" xfId="1" applyNumberFormat="1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center" vertical="center"/>
    </xf>
    <xf numFmtId="49" fontId="18" fillId="0" borderId="9" xfId="2" applyNumberFormat="1" applyFont="1" applyFill="1" applyBorder="1" applyAlignment="1">
      <alignment horizontal="center" vertical="center" shrinkToFit="1"/>
    </xf>
    <xf numFmtId="193" fontId="18" fillId="0" borderId="9" xfId="1" applyNumberFormat="1" applyFont="1" applyFill="1" applyBorder="1" applyAlignment="1">
      <alignment horizontal="right" vertical="center" shrinkToFit="1"/>
    </xf>
    <xf numFmtId="49" fontId="18" fillId="0" borderId="9" xfId="2" applyNumberFormat="1" applyFont="1" applyFill="1" applyBorder="1" applyAlignment="1">
      <alignment horizontal="center" vertical="center"/>
    </xf>
    <xf numFmtId="49" fontId="14" fillId="0" borderId="15" xfId="2" applyNumberFormat="1" applyFont="1" applyFill="1" applyBorder="1" applyAlignment="1">
      <alignment horizontal="center" vertical="center"/>
    </xf>
    <xf numFmtId="49" fontId="18" fillId="0" borderId="27" xfId="2" applyNumberFormat="1" applyFont="1" applyFill="1" applyBorder="1" applyAlignment="1">
      <alignment horizontal="center" vertical="center"/>
    </xf>
    <xf numFmtId="193" fontId="18" fillId="0" borderId="28" xfId="1" applyNumberFormat="1" applyFont="1" applyFill="1" applyBorder="1" applyAlignment="1">
      <alignment horizontal="right" vertical="center" shrinkToFit="1"/>
    </xf>
    <xf numFmtId="193" fontId="18" fillId="0" borderId="1" xfId="1" applyNumberFormat="1" applyFont="1" applyFill="1" applyBorder="1" applyAlignment="1">
      <alignment horizontal="right" vertical="center" shrinkToFit="1"/>
    </xf>
    <xf numFmtId="193" fontId="18" fillId="0" borderId="27" xfId="1" applyNumberFormat="1" applyFont="1" applyFill="1" applyBorder="1" applyAlignment="1">
      <alignment horizontal="right" vertical="center" shrinkToFit="1"/>
    </xf>
    <xf numFmtId="49" fontId="14" fillId="0" borderId="28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15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184" fontId="2" fillId="0" borderId="9" xfId="2" applyNumberFormat="1" applyFont="1" applyFill="1" applyBorder="1" applyAlignment="1">
      <alignment horizontal="center" vertical="center"/>
    </xf>
    <xf numFmtId="193" fontId="2" fillId="0" borderId="0" xfId="2" applyNumberFormat="1" applyFont="1" applyFill="1" applyBorder="1" applyAlignment="1">
      <alignment vertical="center"/>
    </xf>
    <xf numFmtId="193" fontId="2" fillId="0" borderId="0" xfId="2" applyNumberFormat="1" applyFont="1" applyFill="1" applyAlignment="1">
      <alignment horizontal="right" vertical="center"/>
    </xf>
    <xf numFmtId="193" fontId="9" fillId="0" borderId="15" xfId="2" applyNumberFormat="1" applyFont="1" applyFill="1" applyBorder="1" applyAlignment="1">
      <alignment vertical="center"/>
    </xf>
    <xf numFmtId="193" fontId="9" fillId="0" borderId="0" xfId="2" applyNumberFormat="1" applyFont="1" applyFill="1" applyBorder="1" applyAlignment="1">
      <alignment vertical="center"/>
    </xf>
    <xf numFmtId="193" fontId="2" fillId="0" borderId="15" xfId="2" applyNumberFormat="1" applyFont="1" applyFill="1" applyBorder="1" applyAlignment="1">
      <alignment vertical="center"/>
    </xf>
    <xf numFmtId="49" fontId="2" fillId="0" borderId="9" xfId="2" applyNumberFormat="1" applyFont="1" applyFill="1" applyBorder="1" applyAlignment="1">
      <alignment horizontal="center" vertical="center" shrinkToFit="1"/>
    </xf>
    <xf numFmtId="49" fontId="18" fillId="0" borderId="15" xfId="2" applyNumberFormat="1" applyFont="1" applyFill="1" applyBorder="1" applyAlignment="1">
      <alignment horizontal="center" vertical="center"/>
    </xf>
    <xf numFmtId="49" fontId="2" fillId="0" borderId="9" xfId="2" applyNumberFormat="1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8" fillId="0" borderId="42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vertical="center"/>
    </xf>
    <xf numFmtId="49" fontId="15" fillId="0" borderId="0" xfId="2" applyNumberFormat="1" applyFont="1" applyFill="1" applyBorder="1" applyAlignment="1">
      <alignment vertical="center"/>
    </xf>
    <xf numFmtId="0" fontId="15" fillId="0" borderId="8" xfId="2" applyFont="1" applyFill="1" applyBorder="1" applyAlignment="1">
      <alignment vertical="center"/>
    </xf>
    <xf numFmtId="182" fontId="18" fillId="0" borderId="9" xfId="2" applyNumberFormat="1" applyFont="1" applyFill="1" applyBorder="1" applyAlignment="1">
      <alignment horizontal="center" vertical="center" wrapText="1"/>
    </xf>
    <xf numFmtId="38" fontId="18" fillId="0" borderId="0" xfId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vertical="center"/>
    </xf>
    <xf numFmtId="38" fontId="18" fillId="0" borderId="15" xfId="1" applyFont="1" applyFill="1" applyBorder="1" applyAlignment="1">
      <alignment horizontal="right" vertical="center"/>
    </xf>
    <xf numFmtId="200" fontId="18" fillId="0" borderId="0" xfId="2" applyNumberFormat="1" applyFont="1" applyFill="1" applyAlignment="1">
      <alignment vertical="center"/>
    </xf>
    <xf numFmtId="193" fontId="19" fillId="0" borderId="0" xfId="1" applyNumberFormat="1" applyFont="1" applyFill="1" applyBorder="1" applyAlignment="1">
      <alignment vertical="center"/>
    </xf>
    <xf numFmtId="0" fontId="10" fillId="0" borderId="15" xfId="2" applyFont="1" applyFill="1" applyBorder="1" applyAlignment="1">
      <alignment horizontal="center" vertical="center"/>
    </xf>
    <xf numFmtId="0" fontId="26" fillId="0" borderId="0" xfId="2" applyFont="1" applyFill="1" applyAlignment="1">
      <alignment vertical="center"/>
    </xf>
    <xf numFmtId="193" fontId="18" fillId="0" borderId="0" xfId="1" applyNumberFormat="1" applyFont="1" applyFill="1" applyBorder="1" applyAlignment="1">
      <alignment vertical="center"/>
    </xf>
    <xf numFmtId="49" fontId="18" fillId="0" borderId="9" xfId="2" applyNumberFormat="1" applyFont="1" applyFill="1" applyBorder="1" applyAlignment="1">
      <alignment horizontal="center" vertical="center" wrapText="1"/>
    </xf>
    <xf numFmtId="193" fontId="18" fillId="0" borderId="0" xfId="1" applyNumberFormat="1" applyFont="1" applyFill="1" applyBorder="1" applyAlignment="1">
      <alignment horizontal="right" vertical="center"/>
    </xf>
    <xf numFmtId="0" fontId="18" fillId="0" borderId="9" xfId="2" applyNumberFormat="1" applyFont="1" applyFill="1" applyBorder="1" applyAlignment="1">
      <alignment horizontal="center" vertical="center"/>
    </xf>
    <xf numFmtId="0" fontId="15" fillId="0" borderId="27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/>
    </xf>
    <xf numFmtId="0" fontId="15" fillId="0" borderId="28" xfId="2" applyFont="1" applyFill="1" applyBorder="1" applyAlignment="1">
      <alignment vertical="center"/>
    </xf>
    <xf numFmtId="0" fontId="7" fillId="0" borderId="12" xfId="2" applyFont="1" applyFill="1" applyBorder="1" applyAlignment="1">
      <alignment horizontal="right" vertical="center"/>
    </xf>
    <xf numFmtId="49" fontId="7" fillId="0" borderId="13" xfId="2" applyNumberFormat="1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left" vertical="center"/>
    </xf>
    <xf numFmtId="0" fontId="27" fillId="0" borderId="9" xfId="2" applyFont="1" applyFill="1" applyBorder="1" applyAlignment="1">
      <alignment horizontal="center" vertical="center"/>
    </xf>
    <xf numFmtId="201" fontId="9" fillId="0" borderId="0" xfId="3" applyNumberFormat="1" applyFont="1" applyFill="1" applyBorder="1" applyAlignment="1">
      <alignment horizontal="right" vertical="center"/>
    </xf>
    <xf numFmtId="202" fontId="9" fillId="0" borderId="0" xfId="2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0" fontId="27" fillId="0" borderId="15" xfId="2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distributed" vertical="center"/>
    </xf>
    <xf numFmtId="201" fontId="2" fillId="0" borderId="0" xfId="3" applyNumberFormat="1" applyFont="1" applyFill="1" applyBorder="1" applyAlignment="1">
      <alignment horizontal="right" vertical="center"/>
    </xf>
    <xf numFmtId="202" fontId="2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201" fontId="2" fillId="0" borderId="0" xfId="2" applyNumberFormat="1" applyFont="1" applyFill="1" applyBorder="1" applyAlignment="1">
      <alignment horizontal="right" vertical="center"/>
    </xf>
    <xf numFmtId="203" fontId="2" fillId="0" borderId="0" xfId="2" applyNumberFormat="1" applyFont="1" applyFill="1" applyBorder="1" applyAlignment="1">
      <alignment horizontal="right" vertical="center"/>
    </xf>
    <xf numFmtId="0" fontId="27" fillId="0" borderId="9" xfId="2" applyFont="1" applyFill="1" applyBorder="1" applyAlignment="1">
      <alignment vertical="center"/>
    </xf>
    <xf numFmtId="0" fontId="27" fillId="0" borderId="15" xfId="2" applyFont="1" applyFill="1" applyBorder="1" applyAlignment="1">
      <alignment vertical="center"/>
    </xf>
    <xf numFmtId="201" fontId="2" fillId="0" borderId="0" xfId="2" applyNumberFormat="1" applyFont="1" applyFill="1" applyBorder="1" applyAlignment="1">
      <alignment vertical="center"/>
    </xf>
    <xf numFmtId="201" fontId="9" fillId="0" borderId="0" xfId="2" applyNumberFormat="1" applyFont="1" applyFill="1" applyBorder="1" applyAlignment="1">
      <alignment horizontal="right" vertical="center"/>
    </xf>
    <xf numFmtId="201" fontId="9" fillId="0" borderId="0" xfId="2" applyNumberFormat="1" applyFont="1" applyFill="1" applyBorder="1" applyAlignment="1">
      <alignment vertical="center"/>
    </xf>
    <xf numFmtId="3" fontId="2" fillId="0" borderId="28" xfId="2" applyNumberFormat="1" applyFont="1" applyFill="1" applyBorder="1" applyAlignment="1">
      <alignment vertical="center"/>
    </xf>
    <xf numFmtId="3" fontId="2" fillId="0" borderId="1" xfId="2" applyNumberFormat="1" applyFont="1" applyFill="1" applyBorder="1" applyAlignment="1">
      <alignment vertical="center"/>
    </xf>
    <xf numFmtId="201" fontId="2" fillId="0" borderId="1" xfId="2" applyNumberFormat="1" applyFont="1" applyFill="1" applyBorder="1" applyAlignment="1">
      <alignment vertical="center"/>
    </xf>
    <xf numFmtId="3" fontId="2" fillId="0" borderId="0" xfId="2" applyNumberFormat="1" applyFont="1" applyFill="1" applyAlignment="1">
      <alignment vertical="center"/>
    </xf>
    <xf numFmtId="201" fontId="2" fillId="0" borderId="0" xfId="2" applyNumberFormat="1" applyFont="1" applyFill="1" applyAlignment="1">
      <alignment vertical="center"/>
    </xf>
    <xf numFmtId="0" fontId="18" fillId="0" borderId="12" xfId="2" applyFont="1" applyFill="1" applyBorder="1" applyAlignment="1">
      <alignment horizontal="right" vertical="center"/>
    </xf>
    <xf numFmtId="49" fontId="18" fillId="0" borderId="13" xfId="2" applyNumberFormat="1" applyFont="1" applyFill="1" applyBorder="1" applyAlignment="1">
      <alignment vertical="center"/>
    </xf>
    <xf numFmtId="0" fontId="18" fillId="0" borderId="14" xfId="2" applyFont="1" applyFill="1" applyBorder="1" applyAlignment="1">
      <alignment vertical="center"/>
    </xf>
    <xf numFmtId="0" fontId="18" fillId="0" borderId="13" xfId="2" applyFont="1" applyFill="1" applyBorder="1" applyAlignment="1">
      <alignment vertical="center"/>
    </xf>
    <xf numFmtId="0" fontId="28" fillId="0" borderId="9" xfId="2" applyFont="1" applyFill="1" applyBorder="1" applyAlignment="1">
      <alignment horizontal="center" vertical="center"/>
    </xf>
    <xf numFmtId="0" fontId="28" fillId="0" borderId="15" xfId="2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horizontal="right" vertical="center"/>
    </xf>
    <xf numFmtId="202" fontId="2" fillId="0" borderId="1" xfId="2" applyNumberFormat="1" applyFont="1" applyFill="1" applyBorder="1" applyAlignment="1">
      <alignment vertical="center"/>
    </xf>
    <xf numFmtId="203" fontId="2" fillId="0" borderId="1" xfId="2" applyNumberFormat="1" applyFont="1" applyFill="1" applyBorder="1" applyAlignment="1">
      <alignment vertical="center"/>
    </xf>
    <xf numFmtId="49" fontId="18" fillId="0" borderId="13" xfId="2" applyNumberFormat="1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left" vertical="center"/>
    </xf>
    <xf numFmtId="0" fontId="18" fillId="0" borderId="13" xfId="2" applyFont="1" applyFill="1" applyBorder="1" applyAlignment="1">
      <alignment horizontal="left" vertical="center"/>
    </xf>
    <xf numFmtId="201" fontId="9" fillId="0" borderId="0" xfId="3" applyNumberFormat="1" applyFont="1" applyFill="1" applyBorder="1" applyAlignment="1">
      <alignment vertical="center"/>
    </xf>
    <xf numFmtId="202" fontId="9" fillId="0" borderId="0" xfId="2" applyNumberFormat="1" applyFont="1" applyFill="1" applyBorder="1" applyAlignment="1">
      <alignment vertical="center"/>
    </xf>
    <xf numFmtId="204" fontId="9" fillId="0" borderId="0" xfId="3" applyNumberFormat="1" applyFont="1" applyFill="1" applyBorder="1" applyAlignment="1">
      <alignment vertical="center"/>
    </xf>
    <xf numFmtId="38" fontId="9" fillId="0" borderId="0" xfId="3" applyFont="1" applyFill="1" applyBorder="1" applyAlignment="1" applyProtection="1">
      <alignment vertical="center"/>
      <protection locked="0"/>
    </xf>
    <xf numFmtId="204" fontId="9" fillId="0" borderId="0" xfId="3" applyNumberFormat="1" applyFont="1" applyFill="1" applyBorder="1" applyAlignment="1" applyProtection="1">
      <alignment vertical="center"/>
      <protection locked="0"/>
    </xf>
    <xf numFmtId="202" fontId="9" fillId="0" borderId="0" xfId="2" applyNumberFormat="1" applyFont="1" applyFill="1" applyBorder="1" applyAlignment="1" applyProtection="1">
      <alignment vertical="center"/>
      <protection locked="0"/>
    </xf>
    <xf numFmtId="201" fontId="2" fillId="0" borderId="0" xfId="3" applyNumberFormat="1" applyFont="1" applyFill="1" applyBorder="1" applyAlignment="1">
      <alignment vertical="center"/>
    </xf>
    <xf numFmtId="202" fontId="2" fillId="0" borderId="0" xfId="2" applyNumberFormat="1" applyFont="1" applyFill="1" applyBorder="1" applyAlignment="1">
      <alignment vertical="center"/>
    </xf>
    <xf numFmtId="204" fontId="2" fillId="0" borderId="0" xfId="3" applyNumberFormat="1" applyFont="1" applyFill="1" applyBorder="1" applyAlignment="1">
      <alignment vertical="center"/>
    </xf>
    <xf numFmtId="38" fontId="2" fillId="0" borderId="0" xfId="3" applyFont="1" applyFill="1" applyBorder="1" applyAlignment="1" applyProtection="1">
      <alignment vertical="center"/>
      <protection locked="0"/>
    </xf>
    <xf numFmtId="204" fontId="2" fillId="0" borderId="0" xfId="3" applyNumberFormat="1" applyFont="1" applyFill="1" applyBorder="1" applyAlignment="1" applyProtection="1">
      <alignment vertical="center"/>
      <protection locked="0"/>
    </xf>
    <xf numFmtId="202" fontId="2" fillId="0" borderId="0" xfId="2" applyNumberFormat="1" applyFont="1" applyFill="1" applyBorder="1" applyAlignment="1" applyProtection="1">
      <alignment vertical="center"/>
      <protection locked="0"/>
    </xf>
    <xf numFmtId="194" fontId="2" fillId="0" borderId="0" xfId="3" applyNumberFormat="1" applyFont="1" applyFill="1" applyBorder="1" applyAlignment="1">
      <alignment vertical="center"/>
    </xf>
    <xf numFmtId="194" fontId="2" fillId="0" borderId="0" xfId="3" applyNumberFormat="1" applyFont="1" applyFill="1" applyBorder="1" applyAlignment="1" applyProtection="1">
      <alignment vertical="center"/>
      <protection locked="0"/>
    </xf>
    <xf numFmtId="205" fontId="2" fillId="0" borderId="0" xfId="3" applyNumberFormat="1" applyFont="1" applyFill="1" applyBorder="1" applyAlignment="1">
      <alignment vertical="center"/>
    </xf>
    <xf numFmtId="202" fontId="2" fillId="0" borderId="0" xfId="3" applyNumberFormat="1" applyFont="1" applyFill="1" applyBorder="1" applyAlignment="1">
      <alignment vertical="center"/>
    </xf>
    <xf numFmtId="38" fontId="2" fillId="0" borderId="1" xfId="1" applyFont="1" applyFill="1" applyBorder="1" applyAlignment="1">
      <alignment horizontal="right" vertical="center"/>
    </xf>
    <xf numFmtId="201" fontId="2" fillId="0" borderId="1" xfId="2" applyNumberFormat="1" applyFont="1" applyFill="1" applyBorder="1" applyAlignment="1">
      <alignment horizontal="right" vertical="center"/>
    </xf>
    <xf numFmtId="194" fontId="2" fillId="0" borderId="1" xfId="2" applyNumberFormat="1" applyFont="1" applyFill="1" applyBorder="1" applyAlignment="1">
      <alignment horizontal="right" vertical="center"/>
    </xf>
    <xf numFmtId="202" fontId="2" fillId="0" borderId="1" xfId="2" applyNumberFormat="1" applyFont="1" applyFill="1" applyBorder="1" applyAlignment="1">
      <alignment horizontal="right" vertical="center"/>
    </xf>
    <xf numFmtId="206" fontId="2" fillId="0" borderId="1" xfId="2" applyNumberFormat="1" applyFont="1" applyFill="1" applyBorder="1" applyAlignment="1">
      <alignment horizontal="right" vertical="center"/>
    </xf>
    <xf numFmtId="194" fontId="2" fillId="0" borderId="1" xfId="3" applyNumberFormat="1" applyFont="1" applyFill="1" applyBorder="1" applyAlignment="1" applyProtection="1">
      <alignment horizontal="right" vertical="center"/>
      <protection locked="0"/>
    </xf>
    <xf numFmtId="202" fontId="2" fillId="0" borderId="27" xfId="2" applyNumberFormat="1" applyFont="1" applyFill="1" applyBorder="1" applyAlignment="1" applyProtection="1">
      <alignment horizontal="right" vertical="center"/>
      <protection locked="0"/>
    </xf>
    <xf numFmtId="0" fontId="2" fillId="4" borderId="0" xfId="2" applyFont="1" applyFill="1" applyAlignment="1">
      <alignment vertical="center"/>
    </xf>
    <xf numFmtId="0" fontId="2" fillId="0" borderId="0" xfId="5" applyFont="1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18" xfId="5" applyFont="1" applyFill="1" applyBorder="1" applyAlignment="1">
      <alignment horizontal="center" vertical="center"/>
    </xf>
    <xf numFmtId="0" fontId="2" fillId="0" borderId="12" xfId="5" applyFont="1" applyFill="1" applyBorder="1" applyAlignment="1">
      <alignment horizontal="center" vertical="center" wrapText="1"/>
    </xf>
    <xf numFmtId="0" fontId="2" fillId="0" borderId="19" xfId="5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182" fontId="2" fillId="0" borderId="9" xfId="5" applyNumberFormat="1" applyFont="1" applyFill="1" applyBorder="1" applyAlignment="1">
      <alignment horizontal="center" vertical="center"/>
    </xf>
    <xf numFmtId="181" fontId="2" fillId="0" borderId="15" xfId="6" applyNumberFormat="1" applyFont="1" applyFill="1" applyBorder="1" applyAlignment="1">
      <alignment horizontal="right" vertical="center"/>
    </xf>
    <xf numFmtId="181" fontId="2" fillId="0" borderId="0" xfId="6" applyNumberFormat="1" applyFont="1" applyFill="1" applyBorder="1" applyAlignment="1">
      <alignment horizontal="right" vertical="center"/>
    </xf>
    <xf numFmtId="181" fontId="2" fillId="0" borderId="0" xfId="6" applyNumberFormat="1" applyFont="1" applyFill="1" applyBorder="1" applyAlignment="1">
      <alignment vertical="center"/>
    </xf>
    <xf numFmtId="207" fontId="2" fillId="0" borderId="9" xfId="5" applyNumberFormat="1" applyFont="1" applyFill="1" applyBorder="1" applyAlignment="1">
      <alignment horizontal="center" vertical="center"/>
    </xf>
    <xf numFmtId="207" fontId="9" fillId="0" borderId="1" xfId="5" applyNumberFormat="1" applyFont="1" applyFill="1" applyBorder="1" applyAlignment="1">
      <alignment horizontal="center" vertical="center"/>
    </xf>
    <xf numFmtId="181" fontId="9" fillId="0" borderId="28" xfId="6" applyNumberFormat="1" applyFont="1" applyFill="1" applyBorder="1" applyAlignment="1">
      <alignment horizontal="right" vertical="center"/>
    </xf>
    <xf numFmtId="181" fontId="9" fillId="0" borderId="1" xfId="6" applyNumberFormat="1" applyFont="1" applyFill="1" applyBorder="1" applyAlignment="1">
      <alignment horizontal="right" vertical="center"/>
    </xf>
    <xf numFmtId="181" fontId="9" fillId="0" borderId="1" xfId="6" applyNumberFormat="1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38" fontId="9" fillId="0" borderId="0" xfId="6" applyFont="1" applyFill="1" applyBorder="1" applyAlignment="1">
      <alignment horizontal="right" vertical="center"/>
    </xf>
    <xf numFmtId="181" fontId="9" fillId="0" borderId="2" xfId="6" applyNumberFormat="1" applyFont="1" applyFill="1" applyBorder="1" applyAlignment="1">
      <alignment horizontal="right" vertical="center"/>
    </xf>
    <xf numFmtId="183" fontId="9" fillId="0" borderId="0" xfId="6" applyNumberFormat="1" applyFont="1" applyFill="1" applyBorder="1" applyAlignment="1">
      <alignment horizontal="right" vertical="center"/>
    </xf>
    <xf numFmtId="181" fontId="9" fillId="0" borderId="0" xfId="6" applyNumberFormat="1" applyFont="1" applyFill="1" applyBorder="1" applyAlignment="1">
      <alignment horizontal="right" vertical="center"/>
    </xf>
    <xf numFmtId="191" fontId="2" fillId="0" borderId="37" xfId="2" applyNumberFormat="1" applyFont="1" applyFill="1" applyBorder="1" applyAlignment="1">
      <alignment horizontal="center" vertical="center"/>
    </xf>
    <xf numFmtId="191" fontId="2" fillId="0" borderId="5" xfId="2" applyNumberFormat="1" applyFont="1" applyFill="1" applyBorder="1" applyAlignment="1">
      <alignment horizontal="center" vertical="center"/>
    </xf>
    <xf numFmtId="191" fontId="9" fillId="0" borderId="5" xfId="2" applyNumberFormat="1" applyFont="1" applyFill="1" applyBorder="1" applyAlignment="1">
      <alignment horizontal="center" vertical="center"/>
    </xf>
    <xf numFmtId="208" fontId="2" fillId="0" borderId="29" xfId="1" applyNumberFormat="1" applyFont="1" applyFill="1" applyBorder="1" applyAlignment="1">
      <alignment horizontal="right" vertical="center" shrinkToFit="1"/>
    </xf>
    <xf numFmtId="208" fontId="2" fillId="0" borderId="0" xfId="1" applyNumberFormat="1" applyFont="1" applyFill="1" applyBorder="1" applyAlignment="1">
      <alignment horizontal="right" vertical="center" shrinkToFit="1"/>
    </xf>
    <xf numFmtId="209" fontId="2" fillId="0" borderId="0" xfId="3" applyNumberFormat="1" applyFont="1" applyFill="1" applyBorder="1" applyAlignment="1">
      <alignment vertical="center"/>
    </xf>
    <xf numFmtId="209" fontId="9" fillId="0" borderId="0" xfId="3" applyNumberFormat="1" applyFont="1" applyFill="1" applyBorder="1" applyAlignment="1">
      <alignment vertical="center"/>
    </xf>
    <xf numFmtId="210" fontId="2" fillId="0" borderId="16" xfId="7" applyNumberFormat="1" applyFont="1" applyFill="1" applyBorder="1" applyAlignment="1">
      <alignment horizontal="right" vertical="center"/>
    </xf>
    <xf numFmtId="210" fontId="9" fillId="0" borderId="16" xfId="7" applyNumberFormat="1" applyFont="1" applyFill="1" applyBorder="1" applyAlignment="1">
      <alignment horizontal="right" vertical="center"/>
    </xf>
    <xf numFmtId="208" fontId="2" fillId="0" borderId="39" xfId="1" applyNumberFormat="1" applyFont="1" applyFill="1" applyBorder="1" applyAlignment="1">
      <alignment horizontal="right" vertical="center" shrinkToFit="1"/>
    </xf>
    <xf numFmtId="209" fontId="2" fillId="0" borderId="39" xfId="3" applyNumberFormat="1" applyFont="1" applyFill="1" applyBorder="1" applyAlignment="1">
      <alignment vertical="center"/>
    </xf>
    <xf numFmtId="209" fontId="9" fillId="0" borderId="39" xfId="3" applyNumberFormat="1" applyFont="1" applyFill="1" applyBorder="1" applyAlignment="1">
      <alignment vertical="center"/>
    </xf>
    <xf numFmtId="208" fontId="2" fillId="0" borderId="43" xfId="1" applyNumberFormat="1" applyFont="1" applyFill="1" applyBorder="1" applyAlignment="1">
      <alignment horizontal="right" vertical="center" shrinkToFit="1"/>
    </xf>
    <xf numFmtId="209" fontId="2" fillId="0" borderId="43" xfId="3" applyNumberFormat="1" applyFont="1" applyFill="1" applyBorder="1" applyAlignment="1">
      <alignment vertical="center"/>
    </xf>
    <xf numFmtId="209" fontId="9" fillId="0" borderId="43" xfId="3" applyNumberFormat="1" applyFont="1" applyFill="1" applyBorder="1" applyAlignment="1">
      <alignment vertical="center"/>
    </xf>
    <xf numFmtId="208" fontId="2" fillId="0" borderId="22" xfId="1" applyNumberFormat="1" applyFont="1" applyFill="1" applyBorder="1" applyAlignment="1">
      <alignment horizontal="right" vertical="center" shrinkToFit="1"/>
    </xf>
    <xf numFmtId="209" fontId="2" fillId="0" borderId="22" xfId="3" applyNumberFormat="1" applyFont="1" applyFill="1" applyBorder="1" applyAlignment="1">
      <alignment vertical="center"/>
    </xf>
    <xf numFmtId="209" fontId="9" fillId="0" borderId="22" xfId="3" applyNumberFormat="1" applyFont="1" applyFill="1" applyBorder="1" applyAlignment="1">
      <alignment vertical="center"/>
    </xf>
    <xf numFmtId="209" fontId="2" fillId="0" borderId="0" xfId="3" applyNumberFormat="1" applyFont="1" applyFill="1" applyBorder="1" applyAlignment="1">
      <alignment horizontal="right" vertical="center" indent="1"/>
    </xf>
    <xf numFmtId="0" fontId="18" fillId="0" borderId="9" xfId="2" applyFont="1" applyFill="1" applyBorder="1" applyAlignment="1">
      <alignment horizontal="distributed" vertical="center"/>
    </xf>
    <xf numFmtId="0" fontId="2" fillId="0" borderId="16" xfId="2" applyFont="1" applyFill="1" applyBorder="1" applyAlignment="1">
      <alignment vertical="center"/>
    </xf>
    <xf numFmtId="0" fontId="2" fillId="0" borderId="16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208" fontId="2" fillId="0" borderId="16" xfId="1" applyNumberFormat="1" applyFont="1" applyFill="1" applyBorder="1" applyAlignment="1">
      <alignment horizontal="right" vertical="center" shrinkToFit="1"/>
    </xf>
    <xf numFmtId="209" fontId="2" fillId="0" borderId="16" xfId="3" applyNumberFormat="1" applyFont="1" applyFill="1" applyBorder="1" applyAlignment="1">
      <alignment vertical="center"/>
    </xf>
    <xf numFmtId="209" fontId="9" fillId="0" borderId="16" xfId="3" applyNumberFormat="1" applyFont="1" applyFill="1" applyBorder="1" applyAlignment="1">
      <alignment vertical="center"/>
    </xf>
    <xf numFmtId="209" fontId="2" fillId="0" borderId="0" xfId="3" applyNumberFormat="1" applyFont="1" applyFill="1" applyBorder="1" applyAlignment="1">
      <alignment horizontal="right" vertical="center"/>
    </xf>
    <xf numFmtId="209" fontId="2" fillId="0" borderId="1" xfId="2" applyNumberFormat="1" applyFont="1" applyFill="1" applyBorder="1" applyAlignment="1">
      <alignment horizontal="right" vertical="center" shrinkToFit="1"/>
    </xf>
    <xf numFmtId="209" fontId="2" fillId="0" borderId="1" xfId="2" applyNumberFormat="1" applyFont="1" applyFill="1" applyBorder="1" applyAlignment="1">
      <alignment vertical="center"/>
    </xf>
    <xf numFmtId="209" fontId="2" fillId="0" borderId="0" xfId="2" applyNumberFormat="1" applyFont="1" applyFill="1" applyAlignment="1">
      <alignment vertical="center"/>
    </xf>
    <xf numFmtId="209" fontId="9" fillId="0" borderId="0" xfId="2" applyNumberFormat="1" applyFont="1" applyFill="1" applyAlignment="1">
      <alignment vertical="center"/>
    </xf>
    <xf numFmtId="0" fontId="18" fillId="0" borderId="19" xfId="2" applyFont="1" applyFill="1" applyBorder="1" applyAlignment="1">
      <alignment horizontal="distributed" vertical="center"/>
    </xf>
    <xf numFmtId="0" fontId="18" fillId="0" borderId="12" xfId="2" applyFont="1" applyFill="1" applyBorder="1" applyAlignment="1">
      <alignment horizontal="center" vertical="center"/>
    </xf>
    <xf numFmtId="184" fontId="9" fillId="0" borderId="9" xfId="2" applyNumberFormat="1" applyFont="1" applyFill="1" applyBorder="1" applyAlignment="1">
      <alignment horizontal="center" vertical="center"/>
    </xf>
    <xf numFmtId="0" fontId="29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vertical="center"/>
    </xf>
    <xf numFmtId="0" fontId="13" fillId="0" borderId="18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vertical="center"/>
    </xf>
    <xf numFmtId="0" fontId="13" fillId="0" borderId="9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184" fontId="13" fillId="0" borderId="9" xfId="2" applyNumberFormat="1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vertical="center"/>
    </xf>
    <xf numFmtId="184" fontId="21" fillId="0" borderId="9" xfId="2" applyNumberFormat="1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Alignment="1">
      <alignment vertical="center"/>
    </xf>
    <xf numFmtId="0" fontId="13" fillId="0" borderId="2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0" fontId="2" fillId="0" borderId="6" xfId="2" applyFont="1" applyFill="1" applyBorder="1" applyAlignment="1">
      <alignment horizontal="right" vertical="center"/>
    </xf>
    <xf numFmtId="0" fontId="13" fillId="0" borderId="12" xfId="2" applyFont="1" applyFill="1" applyBorder="1" applyAlignment="1">
      <alignment horizontal="center" vertical="center" shrinkToFit="1"/>
    </xf>
    <xf numFmtId="0" fontId="18" fillId="0" borderId="19" xfId="2" applyFont="1" applyFill="1" applyBorder="1" applyAlignment="1">
      <alignment horizontal="center" vertical="center" wrapText="1" shrinkToFit="1"/>
    </xf>
    <xf numFmtId="0" fontId="13" fillId="0" borderId="16" xfId="2" applyFont="1" applyFill="1" applyBorder="1" applyAlignment="1">
      <alignment horizontal="center" vertical="center" shrinkToFit="1"/>
    </xf>
    <xf numFmtId="0" fontId="13" fillId="0" borderId="19" xfId="2" applyFont="1" applyFill="1" applyBorder="1" applyAlignment="1">
      <alignment horizontal="center" vertical="center" shrinkToFit="1"/>
    </xf>
    <xf numFmtId="0" fontId="13" fillId="0" borderId="13" xfId="2" applyFont="1" applyFill="1" applyBorder="1" applyAlignment="1">
      <alignment horizontal="center" vertical="center" shrinkToFit="1"/>
    </xf>
    <xf numFmtId="0" fontId="2" fillId="0" borderId="15" xfId="2" applyNumberFormat="1" applyFont="1" applyFill="1" applyBorder="1" applyAlignment="1">
      <alignment horizontal="right" vertical="center" shrinkToFit="1"/>
    </xf>
    <xf numFmtId="0" fontId="2" fillId="0" borderId="45" xfId="2" applyNumberFormat="1" applyFont="1" applyFill="1" applyBorder="1" applyAlignment="1">
      <alignment horizontal="right" vertical="center" shrinkToFit="1"/>
    </xf>
    <xf numFmtId="181" fontId="2" fillId="0" borderId="15" xfId="2" applyNumberFormat="1" applyFont="1" applyFill="1" applyBorder="1" applyAlignment="1">
      <alignment horizontal="right" vertical="center" shrinkToFit="1"/>
    </xf>
    <xf numFmtId="181" fontId="9" fillId="0" borderId="15" xfId="2" applyNumberFormat="1" applyFont="1" applyFill="1" applyBorder="1" applyAlignment="1">
      <alignment horizontal="right" vertical="center" shrinkToFit="1"/>
    </xf>
    <xf numFmtId="181" fontId="9" fillId="0" borderId="25" xfId="2" applyNumberFormat="1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vertical="center" shrinkToFit="1"/>
    </xf>
    <xf numFmtId="0" fontId="2" fillId="0" borderId="28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9" xfId="2" applyFont="1" applyFill="1" applyBorder="1" applyAlignment="1">
      <alignment horizontal="center" vertical="center" shrinkToFit="1"/>
    </xf>
    <xf numFmtId="0" fontId="2" fillId="0" borderId="18" xfId="2" applyFont="1" applyFill="1" applyBorder="1" applyAlignment="1">
      <alignment horizontal="center" vertical="center" shrinkToFit="1"/>
    </xf>
    <xf numFmtId="0" fontId="9" fillId="0" borderId="29" xfId="2" applyFont="1" applyFill="1" applyBorder="1" applyAlignment="1">
      <alignment horizontal="distributed" vertical="center" shrinkToFit="1"/>
    </xf>
    <xf numFmtId="0" fontId="9" fillId="0" borderId="34" xfId="2" applyFont="1" applyFill="1" applyBorder="1" applyAlignment="1">
      <alignment horizontal="distributed" vertical="center" shrinkToFit="1"/>
    </xf>
    <xf numFmtId="3" fontId="9" fillId="0" borderId="34" xfId="3" applyNumberFormat="1" applyFont="1" applyFill="1" applyBorder="1" applyAlignment="1">
      <alignment vertical="center" shrinkToFit="1"/>
    </xf>
    <xf numFmtId="3" fontId="9" fillId="0" borderId="0" xfId="3" applyNumberFormat="1" applyFont="1" applyFill="1" applyBorder="1" applyAlignment="1">
      <alignment vertical="center" shrinkToFit="1"/>
    </xf>
    <xf numFmtId="3" fontId="9" fillId="0" borderId="29" xfId="3" applyNumberFormat="1" applyFont="1" applyFill="1" applyBorder="1" applyAlignment="1">
      <alignment vertical="center" shrinkToFit="1"/>
    </xf>
    <xf numFmtId="38" fontId="2" fillId="0" borderId="0" xfId="3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distributed" vertical="center" shrinkToFit="1"/>
    </xf>
    <xf numFmtId="0" fontId="2" fillId="0" borderId="15" xfId="2" applyFont="1" applyFill="1" applyBorder="1" applyAlignment="1">
      <alignment horizontal="distributed" vertical="center" shrinkToFit="1"/>
    </xf>
    <xf numFmtId="183" fontId="2" fillId="0" borderId="15" xfId="3" applyNumberFormat="1" applyFont="1" applyFill="1" applyBorder="1" applyAlignment="1">
      <alignment vertical="center" shrinkToFit="1"/>
    </xf>
    <xf numFmtId="183" fontId="2" fillId="0" borderId="0" xfId="3" applyNumberFormat="1" applyFont="1" applyFill="1" applyBorder="1" applyAlignment="1">
      <alignment vertical="center" shrinkToFit="1"/>
    </xf>
    <xf numFmtId="211" fontId="18" fillId="0" borderId="0" xfId="2" applyNumberFormat="1" applyFont="1" applyFill="1" applyAlignment="1">
      <alignment horizontal="distributed" vertical="center" shrinkToFit="1"/>
    </xf>
    <xf numFmtId="183" fontId="18" fillId="0" borderId="0" xfId="3" applyNumberFormat="1" applyFont="1" applyFill="1" applyBorder="1" applyAlignment="1">
      <alignment vertical="center" shrinkToFit="1"/>
    </xf>
    <xf numFmtId="38" fontId="18" fillId="0" borderId="0" xfId="3" applyFont="1" applyFill="1" applyBorder="1" applyAlignment="1">
      <alignment vertical="center" shrinkToFit="1"/>
    </xf>
    <xf numFmtId="2" fontId="18" fillId="0" borderId="0" xfId="2" applyNumberFormat="1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3" fontId="2" fillId="0" borderId="15" xfId="3" applyNumberFormat="1" applyFont="1" applyFill="1" applyBorder="1" applyAlignment="1">
      <alignment vertical="center" shrinkToFit="1"/>
    </xf>
    <xf numFmtId="3" fontId="2" fillId="0" borderId="0" xfId="3" applyNumberFormat="1" applyFont="1" applyFill="1" applyBorder="1" applyAlignment="1">
      <alignment vertical="center" shrinkToFit="1"/>
    </xf>
    <xf numFmtId="211" fontId="18" fillId="0" borderId="0" xfId="2" applyNumberFormat="1" applyFont="1" applyFill="1" applyBorder="1" applyAlignment="1">
      <alignment horizontal="distributed" vertical="center" shrinkToFit="1"/>
    </xf>
    <xf numFmtId="211" fontId="19" fillId="0" borderId="0" xfId="2" applyNumberFormat="1" applyFont="1" applyFill="1" applyBorder="1" applyAlignment="1">
      <alignment horizontal="distributed" vertical="center" shrinkToFit="1"/>
    </xf>
    <xf numFmtId="0" fontId="9" fillId="0" borderId="15" xfId="2" applyFont="1" applyFill="1" applyBorder="1" applyAlignment="1">
      <alignment vertical="center" shrinkToFit="1"/>
    </xf>
    <xf numFmtId="183" fontId="19" fillId="0" borderId="0" xfId="3" applyNumberFormat="1" applyFont="1" applyFill="1" applyBorder="1" applyAlignment="1">
      <alignment vertical="center" shrinkToFit="1"/>
    </xf>
    <xf numFmtId="38" fontId="19" fillId="0" borderId="0" xfId="3" applyFont="1" applyFill="1" applyBorder="1" applyAlignment="1">
      <alignment vertical="center" shrinkToFit="1"/>
    </xf>
    <xf numFmtId="2" fontId="19" fillId="0" borderId="0" xfId="2" applyNumberFormat="1" applyFont="1" applyFill="1" applyBorder="1" applyAlignment="1">
      <alignment vertical="center" shrinkToFit="1"/>
    </xf>
    <xf numFmtId="0" fontId="9" fillId="0" borderId="0" xfId="2" applyFont="1" applyFill="1" applyAlignment="1">
      <alignment vertical="center" shrinkToFit="1"/>
    </xf>
    <xf numFmtId="211" fontId="9" fillId="0" borderId="0" xfId="2" applyNumberFormat="1" applyFont="1" applyFill="1" applyBorder="1" applyAlignment="1">
      <alignment horizontal="center" vertical="center" shrinkToFit="1"/>
    </xf>
    <xf numFmtId="211" fontId="18" fillId="0" borderId="9" xfId="2" applyNumberFormat="1" applyFont="1" applyFill="1" applyBorder="1" applyAlignment="1">
      <alignment horizontal="distributed" vertical="center" shrinkToFit="1"/>
    </xf>
    <xf numFmtId="181" fontId="18" fillId="0" borderId="0" xfId="2" applyNumberFormat="1" applyFont="1" applyFill="1" applyBorder="1" applyAlignment="1">
      <alignment vertical="center" shrinkToFit="1"/>
    </xf>
    <xf numFmtId="181" fontId="19" fillId="0" borderId="0" xfId="2" applyNumberFormat="1" applyFont="1" applyFill="1" applyBorder="1" applyAlignment="1">
      <alignment vertical="center" shrinkToFit="1"/>
    </xf>
    <xf numFmtId="49" fontId="9" fillId="0" borderId="0" xfId="2" applyNumberFormat="1" applyFont="1" applyFill="1" applyBorder="1" applyAlignment="1">
      <alignment horizontal="left" vertical="center" shrinkToFit="1"/>
    </xf>
    <xf numFmtId="58" fontId="18" fillId="0" borderId="9" xfId="2" applyNumberFormat="1" applyFont="1" applyFill="1" applyBorder="1" applyAlignment="1">
      <alignment horizontal="distributed" vertical="center" shrinkToFit="1"/>
    </xf>
    <xf numFmtId="0" fontId="9" fillId="0" borderId="9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9" fillId="0" borderId="9" xfId="2" applyFont="1" applyFill="1" applyBorder="1" applyAlignment="1">
      <alignment horizontal="left" vertical="center" shrinkToFit="1"/>
    </xf>
    <xf numFmtId="49" fontId="9" fillId="0" borderId="9" xfId="2" applyNumberFormat="1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right" vertical="center" shrinkToFit="1"/>
    </xf>
    <xf numFmtId="0" fontId="2" fillId="0" borderId="9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vertical="center" shrinkToFit="1"/>
    </xf>
    <xf numFmtId="0" fontId="9" fillId="0" borderId="27" xfId="2" applyFont="1" applyFill="1" applyBorder="1" applyAlignment="1">
      <alignment horizontal="left" vertical="center" shrinkToFit="1"/>
    </xf>
    <xf numFmtId="0" fontId="9" fillId="0" borderId="1" xfId="2" applyFont="1" applyFill="1" applyBorder="1" applyAlignment="1">
      <alignment vertical="center" shrinkToFit="1"/>
    </xf>
    <xf numFmtId="183" fontId="9" fillId="0" borderId="1" xfId="3" applyNumberFormat="1" applyFont="1" applyFill="1" applyBorder="1" applyAlignment="1">
      <alignment vertical="center" shrinkToFit="1"/>
    </xf>
    <xf numFmtId="38" fontId="9" fillId="0" borderId="1" xfId="3" applyFont="1" applyFill="1" applyBorder="1" applyAlignment="1">
      <alignment vertical="center" shrinkToFit="1"/>
    </xf>
    <xf numFmtId="2" fontId="9" fillId="0" borderId="1" xfId="2" applyNumberFormat="1" applyFont="1" applyFill="1" applyBorder="1" applyAlignment="1">
      <alignment vertical="center" shrinkToFit="1"/>
    </xf>
    <xf numFmtId="0" fontId="2" fillId="0" borderId="27" xfId="2" applyFont="1" applyFill="1" applyBorder="1" applyAlignment="1">
      <alignment horizontal="center" vertical="center" shrinkToFit="1"/>
    </xf>
    <xf numFmtId="0" fontId="2" fillId="0" borderId="28" xfId="2" applyFont="1" applyFill="1" applyBorder="1" applyAlignment="1">
      <alignment horizontal="distributed" vertical="center" shrinkToFit="1"/>
    </xf>
    <xf numFmtId="183" fontId="2" fillId="0" borderId="28" xfId="3" applyNumberFormat="1" applyFont="1" applyFill="1" applyBorder="1" applyAlignment="1">
      <alignment vertical="center" shrinkToFit="1"/>
    </xf>
    <xf numFmtId="183" fontId="2" fillId="0" borderId="1" xfId="3" applyNumberFormat="1" applyFont="1" applyFill="1" applyBorder="1" applyAlignment="1">
      <alignment vertical="center" shrinkToFit="1"/>
    </xf>
    <xf numFmtId="183" fontId="9" fillId="0" borderId="0" xfId="3" applyNumberFormat="1" applyFont="1" applyFill="1" applyBorder="1" applyAlignment="1">
      <alignment vertical="center" shrinkToFit="1"/>
    </xf>
    <xf numFmtId="38" fontId="9" fillId="0" borderId="0" xfId="3" applyFont="1" applyFill="1" applyBorder="1" applyAlignment="1">
      <alignment vertical="center" shrinkToFit="1"/>
    </xf>
    <xf numFmtId="2" fontId="9" fillId="0" borderId="0" xfId="2" applyNumberFormat="1" applyFont="1" applyFill="1" applyBorder="1" applyAlignment="1">
      <alignment vertical="center" shrinkToFit="1"/>
    </xf>
    <xf numFmtId="0" fontId="2" fillId="0" borderId="2" xfId="2" applyFont="1" applyFill="1" applyBorder="1" applyAlignment="1">
      <alignment vertical="center" shrinkToFit="1"/>
    </xf>
    <xf numFmtId="183" fontId="2" fillId="0" borderId="0" xfId="3" applyNumberFormat="1" applyFont="1" applyFill="1" applyBorder="1" applyAlignment="1">
      <alignment horizontal="right" vertical="center" shrinkToFit="1"/>
    </xf>
    <xf numFmtId="183" fontId="2" fillId="0" borderId="0" xfId="2" applyNumberFormat="1" applyFont="1" applyFill="1" applyAlignment="1">
      <alignment vertical="center" shrinkToFit="1"/>
    </xf>
    <xf numFmtId="0" fontId="30" fillId="0" borderId="0" xfId="2" applyFont="1" applyFill="1" applyAlignment="1">
      <alignment vertical="center"/>
    </xf>
    <xf numFmtId="57" fontId="2" fillId="0" borderId="0" xfId="2" applyNumberFormat="1" applyFont="1" applyFill="1" applyAlignment="1">
      <alignment vertical="center"/>
    </xf>
    <xf numFmtId="0" fontId="2" fillId="0" borderId="1" xfId="2" applyFont="1" applyFill="1" applyBorder="1"/>
    <xf numFmtId="0" fontId="2" fillId="0" borderId="2" xfId="2" applyFont="1" applyFill="1" applyBorder="1"/>
    <xf numFmtId="0" fontId="9" fillId="0" borderId="18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29" xfId="2" applyFont="1" applyFill="1" applyBorder="1" applyAlignment="1">
      <alignment vertical="center"/>
    </xf>
    <xf numFmtId="0" fontId="9" fillId="0" borderId="29" xfId="2" applyFont="1" applyFill="1" applyBorder="1" applyAlignment="1">
      <alignment vertical="center"/>
    </xf>
    <xf numFmtId="0" fontId="19" fillId="0" borderId="29" xfId="2" applyFont="1" applyFill="1" applyBorder="1" applyAlignment="1">
      <alignment vertical="center"/>
    </xf>
    <xf numFmtId="0" fontId="18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distributed" textRotation="255" wrapText="1"/>
    </xf>
    <xf numFmtId="0" fontId="7" fillId="0" borderId="0" xfId="2" applyFont="1" applyFill="1"/>
    <xf numFmtId="0" fontId="7" fillId="0" borderId="15" xfId="2" applyFont="1" applyFill="1" applyBorder="1" applyAlignment="1">
      <alignment vertical="distributed" textRotation="255" wrapText="1"/>
    </xf>
    <xf numFmtId="0" fontId="7" fillId="0" borderId="16" xfId="2" applyFont="1" applyFill="1" applyBorder="1" applyAlignment="1">
      <alignment vertical="distributed" textRotation="255" wrapText="1"/>
    </xf>
    <xf numFmtId="0" fontId="7" fillId="0" borderId="17" xfId="2" applyFont="1" applyFill="1" applyBorder="1" applyAlignment="1">
      <alignment vertical="distributed" textRotation="255" wrapText="1"/>
    </xf>
    <xf numFmtId="0" fontId="7" fillId="0" borderId="18" xfId="2" applyFont="1" applyFill="1" applyBorder="1" applyAlignment="1">
      <alignment vertical="distributed" textRotation="255" wrapText="1"/>
    </xf>
    <xf numFmtId="0" fontId="7" fillId="0" borderId="0" xfId="2" applyFont="1" applyFill="1" applyBorder="1"/>
    <xf numFmtId="0" fontId="7" fillId="0" borderId="34" xfId="2" applyFont="1" applyFill="1" applyBorder="1"/>
    <xf numFmtId="3" fontId="9" fillId="0" borderId="0" xfId="2" applyNumberFormat="1" applyFont="1" applyFill="1" applyBorder="1" applyAlignment="1">
      <alignment horizontal="right" vertical="center"/>
    </xf>
    <xf numFmtId="183" fontId="10" fillId="0" borderId="0" xfId="2" applyNumberFormat="1" applyFont="1" applyFill="1" applyBorder="1" applyAlignment="1">
      <alignment horizontal="right" vertical="center"/>
    </xf>
    <xf numFmtId="0" fontId="18" fillId="0" borderId="1" xfId="2" applyFont="1" applyFill="1" applyBorder="1" applyAlignment="1">
      <alignment horizontal="center" vertical="center"/>
    </xf>
    <xf numFmtId="38" fontId="2" fillId="0" borderId="46" xfId="1" applyFont="1" applyFill="1" applyBorder="1" applyAlignment="1">
      <alignment horizontal="right" vertical="center"/>
    </xf>
    <xf numFmtId="179" fontId="2" fillId="0" borderId="46" xfId="1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38" fontId="2" fillId="0" borderId="15" xfId="3" applyFont="1" applyFill="1" applyBorder="1" applyAlignment="1">
      <alignment horizontal="center" vertical="center"/>
    </xf>
    <xf numFmtId="41" fontId="2" fillId="0" borderId="0" xfId="3" applyNumberFormat="1" applyFont="1" applyFill="1" applyBorder="1" applyAlignment="1">
      <alignment horizontal="center" vertical="center"/>
    </xf>
    <xf numFmtId="190" fontId="2" fillId="0" borderId="0" xfId="3" applyNumberFormat="1" applyFont="1" applyFill="1" applyBorder="1" applyAlignment="1">
      <alignment horizontal="center" vertical="center"/>
    </xf>
    <xf numFmtId="184" fontId="9" fillId="0" borderId="27" xfId="2" applyNumberFormat="1" applyFont="1" applyFill="1" applyBorder="1" applyAlignment="1">
      <alignment horizontal="center" vertical="center"/>
    </xf>
    <xf numFmtId="38" fontId="9" fillId="0" borderId="1" xfId="3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/>
    </xf>
    <xf numFmtId="38" fontId="21" fillId="0" borderId="1" xfId="3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84" fontId="9" fillId="0" borderId="38" xfId="2" applyNumberFormat="1" applyFont="1" applyFill="1" applyBorder="1" applyAlignment="1">
      <alignment horizontal="center" vertical="center"/>
    </xf>
    <xf numFmtId="38" fontId="9" fillId="0" borderId="38" xfId="3" applyFont="1" applyFill="1" applyBorder="1" applyAlignment="1">
      <alignment horizontal="center" vertical="center"/>
    </xf>
    <xf numFmtId="184" fontId="9" fillId="0" borderId="1" xfId="2" applyNumberFormat="1" applyFont="1" applyFill="1" applyBorder="1" applyAlignment="1">
      <alignment horizontal="center" vertical="center"/>
    </xf>
    <xf numFmtId="0" fontId="33" fillId="0" borderId="28" xfId="4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distributed" vertical="center"/>
    </xf>
    <xf numFmtId="0" fontId="2" fillId="0" borderId="5" xfId="2" applyFont="1" applyFill="1" applyBorder="1" applyAlignment="1">
      <alignment vertical="center"/>
    </xf>
    <xf numFmtId="0" fontId="2" fillId="0" borderId="21" xfId="2" applyFont="1" applyFill="1" applyBorder="1" applyAlignment="1">
      <alignment horizontal="distributed" vertical="center"/>
    </xf>
    <xf numFmtId="212" fontId="2" fillId="0" borderId="15" xfId="2" applyNumberFormat="1" applyFont="1" applyFill="1" applyBorder="1" applyAlignment="1">
      <alignment horizontal="right" vertical="center"/>
    </xf>
    <xf numFmtId="212" fontId="2" fillId="0" borderId="0" xfId="2" applyNumberFormat="1" applyFont="1" applyFill="1" applyBorder="1" applyAlignment="1">
      <alignment vertical="center"/>
    </xf>
    <xf numFmtId="207" fontId="2" fillId="0" borderId="0" xfId="2" applyNumberFormat="1" applyFont="1" applyFill="1" applyBorder="1" applyAlignment="1">
      <alignment horizontal="center" vertical="center"/>
    </xf>
    <xf numFmtId="212" fontId="2" fillId="0" borderId="15" xfId="2" applyNumberFormat="1" applyFont="1" applyFill="1" applyBorder="1" applyAlignment="1">
      <alignment vertical="center"/>
    </xf>
    <xf numFmtId="207" fontId="9" fillId="0" borderId="0" xfId="2" applyNumberFormat="1" applyFont="1" applyFill="1" applyBorder="1" applyAlignment="1">
      <alignment horizontal="center" vertical="center"/>
    </xf>
    <xf numFmtId="212" fontId="9" fillId="0" borderId="15" xfId="2" applyNumberFormat="1" applyFont="1" applyFill="1" applyBorder="1" applyAlignment="1">
      <alignment vertical="center"/>
    </xf>
    <xf numFmtId="212" fontId="9" fillId="0" borderId="0" xfId="2" applyNumberFormat="1" applyFont="1" applyFill="1" applyBorder="1" applyAlignment="1">
      <alignment vertical="center"/>
    </xf>
    <xf numFmtId="207" fontId="9" fillId="0" borderId="1" xfId="2" applyNumberFormat="1" applyFont="1" applyFill="1" applyBorder="1" applyAlignment="1">
      <alignment horizontal="center" vertical="center"/>
    </xf>
    <xf numFmtId="212" fontId="9" fillId="0" borderId="28" xfId="2" applyNumberFormat="1" applyFont="1" applyFill="1" applyBorder="1" applyAlignment="1">
      <alignment vertical="center"/>
    </xf>
    <xf numFmtId="212" fontId="9" fillId="0" borderId="1" xfId="2" applyNumberFormat="1" applyFont="1" applyFill="1" applyBorder="1" applyAlignment="1">
      <alignment vertical="center"/>
    </xf>
    <xf numFmtId="213" fontId="2" fillId="0" borderId="37" xfId="5" applyNumberFormat="1" applyFont="1" applyFill="1" applyBorder="1" applyAlignment="1">
      <alignment horizontal="distributed" vertical="center"/>
    </xf>
    <xf numFmtId="213" fontId="2" fillId="0" borderId="8" xfId="5" applyNumberFormat="1" applyFont="1" applyFill="1" applyBorder="1" applyAlignment="1">
      <alignment horizontal="distributed" vertical="center"/>
    </xf>
    <xf numFmtId="213" fontId="9" fillId="0" borderId="8" xfId="5" applyNumberFormat="1" applyFont="1" applyFill="1" applyBorder="1" applyAlignment="1">
      <alignment horizontal="distributed" vertical="center"/>
    </xf>
    <xf numFmtId="38" fontId="2" fillId="0" borderId="0" xfId="6" applyFont="1" applyFill="1" applyBorder="1" applyAlignment="1">
      <alignment horizontal="right" vertical="center"/>
    </xf>
    <xf numFmtId="38" fontId="2" fillId="0" borderId="29" xfId="6" applyFont="1" applyFill="1" applyBorder="1" applyAlignment="1">
      <alignment horizontal="right" vertical="center"/>
    </xf>
    <xf numFmtId="38" fontId="9" fillId="0" borderId="29" xfId="6" applyFont="1" applyFill="1" applyBorder="1" applyAlignment="1">
      <alignment horizontal="right" vertical="center"/>
    </xf>
    <xf numFmtId="38" fontId="2" fillId="0" borderId="0" xfId="5" applyNumberFormat="1" applyFont="1" applyFill="1" applyAlignment="1">
      <alignment vertical="center"/>
    </xf>
    <xf numFmtId="0" fontId="2" fillId="0" borderId="9" xfId="5" applyFont="1" applyFill="1" applyBorder="1" applyAlignment="1">
      <alignment horizontal="distributed" vertical="center"/>
    </xf>
    <xf numFmtId="0" fontId="18" fillId="0" borderId="9" xfId="5" applyFont="1" applyFill="1" applyBorder="1" applyAlignment="1">
      <alignment horizontal="distributed" vertical="center"/>
    </xf>
    <xf numFmtId="0" fontId="2" fillId="0" borderId="1" xfId="5" applyFont="1" applyFill="1" applyBorder="1" applyAlignment="1">
      <alignment vertical="center"/>
    </xf>
    <xf numFmtId="0" fontId="2" fillId="0" borderId="27" xfId="5" applyFont="1" applyFill="1" applyBorder="1" applyAlignment="1">
      <alignment horizontal="distributed" vertical="center"/>
    </xf>
    <xf numFmtId="38" fontId="2" fillId="0" borderId="1" xfId="6" applyFont="1" applyFill="1" applyBorder="1" applyAlignment="1">
      <alignment horizontal="right" vertical="center"/>
    </xf>
    <xf numFmtId="38" fontId="9" fillId="0" borderId="1" xfId="6" applyFont="1" applyFill="1" applyBorder="1" applyAlignment="1">
      <alignment horizontal="right" vertical="center"/>
    </xf>
    <xf numFmtId="0" fontId="18" fillId="0" borderId="0" xfId="5" applyFont="1" applyFill="1" applyAlignment="1">
      <alignment vertical="center"/>
    </xf>
    <xf numFmtId="0" fontId="18" fillId="0" borderId="0" xfId="5" applyFont="1" applyFill="1" applyAlignment="1">
      <alignment horizontal="left" vertical="center"/>
    </xf>
    <xf numFmtId="38" fontId="9" fillId="0" borderId="0" xfId="5" applyNumberFormat="1" applyFont="1" applyFill="1" applyAlignment="1">
      <alignment vertical="center"/>
    </xf>
    <xf numFmtId="0" fontId="18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38" fontId="4" fillId="0" borderId="0" xfId="5" applyNumberFormat="1" applyFont="1" applyFill="1" applyBorder="1" applyAlignment="1">
      <alignment vertical="center"/>
    </xf>
    <xf numFmtId="213" fontId="2" fillId="0" borderId="0" xfId="5" applyNumberFormat="1" applyFont="1" applyFill="1" applyBorder="1" applyAlignment="1">
      <alignment horizontal="center" vertical="center"/>
    </xf>
    <xf numFmtId="213" fontId="9" fillId="0" borderId="0" xfId="5" applyNumberFormat="1" applyFont="1" applyFill="1" applyBorder="1" applyAlignment="1">
      <alignment horizontal="center" vertical="center"/>
    </xf>
    <xf numFmtId="38" fontId="18" fillId="0" borderId="0" xfId="5" applyNumberFormat="1" applyFont="1" applyFill="1" applyBorder="1" applyAlignment="1">
      <alignment horizontal="right" vertical="center"/>
    </xf>
    <xf numFmtId="38" fontId="19" fillId="0" borderId="0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horizontal="distributed" vertical="center"/>
    </xf>
    <xf numFmtId="38" fontId="18" fillId="0" borderId="0" xfId="6" applyFont="1" applyFill="1" applyBorder="1" applyAlignment="1">
      <alignment horizontal="right" vertical="center"/>
    </xf>
    <xf numFmtId="38" fontId="19" fillId="0" borderId="0" xfId="6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distributed" vertical="center"/>
    </xf>
    <xf numFmtId="0" fontId="2" fillId="0" borderId="0" xfId="5" applyFont="1" applyFill="1" applyBorder="1" applyAlignment="1">
      <alignment horizontal="right" vertical="center"/>
    </xf>
    <xf numFmtId="182" fontId="2" fillId="0" borderId="0" xfId="5" applyNumberFormat="1" applyFont="1" applyFill="1" applyBorder="1" applyAlignment="1">
      <alignment horizontal="center" vertical="center"/>
    </xf>
    <xf numFmtId="38" fontId="28" fillId="0" borderId="0" xfId="1" applyFont="1" applyFill="1" applyBorder="1" applyAlignment="1">
      <alignment horizontal="right" vertical="center"/>
    </xf>
    <xf numFmtId="0" fontId="2" fillId="0" borderId="3" xfId="2" applyFont="1" applyFill="1" applyBorder="1" applyAlignment="1">
      <alignment vertical="center"/>
    </xf>
    <xf numFmtId="213" fontId="2" fillId="0" borderId="5" xfId="2" applyNumberFormat="1" applyFont="1" applyFill="1" applyBorder="1" applyAlignment="1">
      <alignment horizontal="center" vertical="center"/>
    </xf>
    <xf numFmtId="213" fontId="9" fillId="0" borderId="5" xfId="2" applyNumberFormat="1" applyFont="1" applyFill="1" applyBorder="1" applyAlignment="1">
      <alignment horizontal="center" vertical="center"/>
    </xf>
    <xf numFmtId="38" fontId="2" fillId="0" borderId="34" xfId="2" applyNumberFormat="1" applyFont="1" applyFill="1" applyBorder="1" applyAlignment="1">
      <alignment horizontal="right" vertical="center"/>
    </xf>
    <xf numFmtId="38" fontId="2" fillId="0" borderId="29" xfId="2" applyNumberFormat="1" applyFont="1" applyFill="1" applyBorder="1" applyAlignment="1">
      <alignment horizontal="right" vertical="center"/>
    </xf>
    <xf numFmtId="38" fontId="9" fillId="0" borderId="29" xfId="2" applyNumberFormat="1" applyFont="1" applyFill="1" applyBorder="1" applyAlignment="1">
      <alignment horizontal="right" vertical="center"/>
    </xf>
    <xf numFmtId="38" fontId="18" fillId="0" borderId="28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213" fontId="2" fillId="0" borderId="20" xfId="2" applyNumberFormat="1" applyFont="1" applyFill="1" applyBorder="1" applyAlignment="1">
      <alignment horizontal="center" vertical="center"/>
    </xf>
    <xf numFmtId="213" fontId="18" fillId="0" borderId="18" xfId="2" applyNumberFormat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center" vertical="center"/>
    </xf>
    <xf numFmtId="183" fontId="2" fillId="0" borderId="0" xfId="3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vertical="center"/>
    </xf>
    <xf numFmtId="3" fontId="2" fillId="0" borderId="19" xfId="3" applyNumberFormat="1" applyFont="1" applyFill="1" applyBorder="1" applyAlignment="1">
      <alignment horizontal="center" vertical="center"/>
    </xf>
    <xf numFmtId="183" fontId="2" fillId="0" borderId="14" xfId="3" applyNumberFormat="1" applyFont="1" applyFill="1" applyBorder="1" applyAlignment="1">
      <alignment horizontal="center" vertical="center"/>
    </xf>
    <xf numFmtId="183" fontId="2" fillId="0" borderId="12" xfId="3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horizontal="left" vertical="center"/>
    </xf>
    <xf numFmtId="183" fontId="2" fillId="0" borderId="9" xfId="3" applyNumberFormat="1" applyFont="1" applyFill="1" applyBorder="1" applyAlignment="1">
      <alignment horizontal="left" vertical="center"/>
    </xf>
    <xf numFmtId="183" fontId="2" fillId="0" borderId="34" xfId="3" applyNumberFormat="1" applyFont="1" applyFill="1" applyBorder="1" applyAlignment="1">
      <alignment horizontal="center" vertical="center"/>
    </xf>
    <xf numFmtId="3" fontId="2" fillId="0" borderId="29" xfId="3" applyNumberFormat="1" applyFont="1" applyFill="1" applyBorder="1" applyAlignment="1">
      <alignment horizontal="center" vertical="center"/>
    </xf>
    <xf numFmtId="183" fontId="2" fillId="0" borderId="15" xfId="3" applyNumberFormat="1" applyFont="1" applyFill="1" applyBorder="1" applyAlignment="1">
      <alignment horizontal="center" vertical="center"/>
    </xf>
    <xf numFmtId="183" fontId="2" fillId="0" borderId="28" xfId="3" applyNumberFormat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 vertical="center"/>
    </xf>
    <xf numFmtId="3" fontId="2" fillId="0" borderId="14" xfId="3" applyNumberFormat="1" applyFont="1" applyFill="1" applyBorder="1" applyAlignment="1">
      <alignment horizontal="center" vertical="center"/>
    </xf>
    <xf numFmtId="183" fontId="2" fillId="0" borderId="13" xfId="3" applyNumberFormat="1" applyFont="1" applyFill="1" applyBorder="1" applyAlignment="1">
      <alignment horizontal="center" vertical="center"/>
    </xf>
    <xf numFmtId="183" fontId="2" fillId="0" borderId="9" xfId="3" applyNumberFormat="1" applyFont="1" applyFill="1" applyBorder="1" applyAlignment="1">
      <alignment horizontal="center" vertical="center"/>
    </xf>
    <xf numFmtId="183" fontId="2" fillId="0" borderId="9" xfId="3" applyNumberFormat="1" applyFont="1" applyFill="1" applyBorder="1" applyAlignment="1">
      <alignment vertical="center"/>
    </xf>
    <xf numFmtId="183" fontId="2" fillId="0" borderId="0" xfId="3" applyNumberFormat="1" applyFont="1" applyFill="1" applyBorder="1" applyAlignment="1">
      <alignment horizontal="center" vertical="center" wrapText="1" shrinkToFit="1"/>
    </xf>
    <xf numFmtId="183" fontId="7" fillId="0" borderId="9" xfId="3" applyNumberFormat="1" applyFont="1" applyFill="1" applyBorder="1" applyAlignment="1">
      <alignment horizontal="right" vertical="center"/>
    </xf>
    <xf numFmtId="38" fontId="2" fillId="0" borderId="0" xfId="3" applyFont="1" applyFill="1" applyAlignment="1">
      <alignment horizontal="center" vertical="center"/>
    </xf>
    <xf numFmtId="0" fontId="8" fillId="0" borderId="0" xfId="4" applyFill="1"/>
    <xf numFmtId="0" fontId="18" fillId="0" borderId="13" xfId="2" applyFont="1" applyFill="1" applyBorder="1" applyAlignment="1">
      <alignment horizontal="center" vertical="center"/>
    </xf>
    <xf numFmtId="214" fontId="27" fillId="0" borderId="9" xfId="2" applyNumberFormat="1" applyFont="1" applyFill="1" applyBorder="1" applyAlignment="1">
      <alignment horizontal="center" vertical="center"/>
    </xf>
    <xf numFmtId="206" fontId="9" fillId="0" borderId="0" xfId="2" applyNumberFormat="1" applyFont="1" applyFill="1" applyBorder="1" applyAlignment="1">
      <alignment horizontal="right" vertical="center"/>
    </xf>
    <xf numFmtId="206" fontId="2" fillId="0" borderId="0" xfId="2" applyNumberFormat="1" applyFont="1" applyFill="1" applyBorder="1" applyAlignment="1">
      <alignment horizontal="right" vertical="center"/>
    </xf>
    <xf numFmtId="0" fontId="34" fillId="0" borderId="9" xfId="2" applyFont="1" applyFill="1" applyBorder="1" applyAlignment="1">
      <alignment horizontal="center" vertical="center"/>
    </xf>
    <xf numFmtId="183" fontId="18" fillId="0" borderId="0" xfId="3" applyNumberFormat="1" applyFont="1" applyFill="1" applyBorder="1" applyAlignment="1">
      <alignment horizontal="right" vertical="center"/>
    </xf>
    <xf numFmtId="201" fontId="18" fillId="0" borderId="0" xfId="2" applyNumberFormat="1" applyFont="1" applyFill="1" applyBorder="1" applyAlignment="1">
      <alignment horizontal="right" vertical="center"/>
    </xf>
    <xf numFmtId="206" fontId="18" fillId="0" borderId="0" xfId="2" applyNumberFormat="1" applyFont="1" applyFill="1" applyBorder="1" applyAlignment="1">
      <alignment horizontal="right" vertical="center"/>
    </xf>
    <xf numFmtId="183" fontId="2" fillId="0" borderId="0" xfId="2" applyNumberFormat="1" applyFont="1" applyFill="1" applyAlignment="1">
      <alignment vertical="center"/>
    </xf>
    <xf numFmtId="194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distributed" vertical="center" wrapText="1"/>
    </xf>
    <xf numFmtId="188" fontId="2" fillId="0" borderId="0" xfId="2" applyNumberFormat="1" applyFont="1" applyFill="1" applyBorder="1" applyAlignment="1">
      <alignment horizontal="right" vertical="center"/>
    </xf>
    <xf numFmtId="215" fontId="9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horizontal="right" vertical="center"/>
    </xf>
    <xf numFmtId="194" fontId="9" fillId="0" borderId="0" xfId="2" applyNumberFormat="1" applyFont="1" applyFill="1" applyBorder="1" applyAlignment="1">
      <alignment horizontal="right" vertical="center"/>
    </xf>
    <xf numFmtId="0" fontId="27" fillId="0" borderId="27" xfId="2" applyFont="1" applyFill="1" applyBorder="1" applyAlignment="1">
      <alignment horizontal="center" vertical="center"/>
    </xf>
    <xf numFmtId="181" fontId="2" fillId="0" borderId="1" xfId="3" applyNumberFormat="1" applyFont="1" applyFill="1" applyBorder="1" applyAlignment="1">
      <alignment horizontal="right" vertical="center"/>
    </xf>
    <xf numFmtId="0" fontId="27" fillId="0" borderId="28" xfId="2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distributed" vertical="center"/>
    </xf>
    <xf numFmtId="0" fontId="23" fillId="0" borderId="5" xfId="2" applyFont="1" applyFill="1" applyBorder="1" applyAlignment="1">
      <alignment vertical="center"/>
    </xf>
    <xf numFmtId="0" fontId="23" fillId="0" borderId="21" xfId="2" applyFont="1" applyFill="1" applyBorder="1" applyAlignment="1">
      <alignment horizontal="distributed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/>
    </xf>
    <xf numFmtId="182" fontId="23" fillId="0" borderId="0" xfId="2" applyNumberFormat="1" applyFont="1" applyFill="1" applyBorder="1" applyAlignment="1">
      <alignment horizontal="center" vertical="center"/>
    </xf>
    <xf numFmtId="212" fontId="23" fillId="0" borderId="15" xfId="2" applyNumberFormat="1" applyFont="1" applyFill="1" applyBorder="1" applyAlignment="1">
      <alignment horizontal="right" vertical="center"/>
    </xf>
    <xf numFmtId="212" fontId="23" fillId="0" borderId="0" xfId="2" applyNumberFormat="1" applyFont="1" applyFill="1" applyBorder="1" applyAlignment="1">
      <alignment vertical="center"/>
    </xf>
    <xf numFmtId="207" fontId="23" fillId="0" borderId="0" xfId="2" applyNumberFormat="1" applyFont="1" applyFill="1" applyBorder="1" applyAlignment="1">
      <alignment horizontal="center" vertical="center"/>
    </xf>
    <xf numFmtId="212" fontId="23" fillId="0" borderId="15" xfId="2" applyNumberFormat="1" applyFont="1" applyFill="1" applyBorder="1" applyAlignment="1">
      <alignment vertical="center"/>
    </xf>
    <xf numFmtId="207" fontId="35" fillId="0" borderId="0" xfId="2" applyNumberFormat="1" applyFont="1" applyFill="1" applyBorder="1" applyAlignment="1">
      <alignment horizontal="center" vertical="center"/>
    </xf>
    <xf numFmtId="212" fontId="35" fillId="0" borderId="15" xfId="2" applyNumberFormat="1" applyFont="1" applyFill="1" applyBorder="1" applyAlignment="1">
      <alignment vertical="center"/>
    </xf>
    <xf numFmtId="212" fontId="35" fillId="0" borderId="0" xfId="2" applyNumberFormat="1" applyFont="1" applyFill="1" applyBorder="1" applyAlignment="1">
      <alignment vertical="center"/>
    </xf>
    <xf numFmtId="207" fontId="35" fillId="0" borderId="1" xfId="2" applyNumberFormat="1" applyFont="1" applyFill="1" applyBorder="1" applyAlignment="1">
      <alignment horizontal="center" vertical="center"/>
    </xf>
    <xf numFmtId="212" fontId="35" fillId="0" borderId="28" xfId="2" applyNumberFormat="1" applyFont="1" applyFill="1" applyBorder="1" applyAlignment="1">
      <alignment vertical="center"/>
    </xf>
    <xf numFmtId="212" fontId="35" fillId="0" borderId="1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 wrapText="1"/>
    </xf>
    <xf numFmtId="0" fontId="14" fillId="0" borderId="9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 wrapText="1"/>
    </xf>
    <xf numFmtId="0" fontId="2" fillId="0" borderId="1" xfId="2" applyFont="1" applyFill="1" applyBorder="1" applyAlignment="1">
      <alignment horizontal="distributed" vertical="center" wrapText="1"/>
    </xf>
    <xf numFmtId="0" fontId="14" fillId="0" borderId="27" xfId="2" applyFont="1" applyFill="1" applyBorder="1" applyAlignment="1">
      <alignment horizontal="distributed" vertical="center"/>
    </xf>
    <xf numFmtId="177" fontId="2" fillId="0" borderId="0" xfId="2" applyNumberFormat="1" applyFont="1" applyFill="1" applyBorder="1" applyAlignment="1">
      <alignment horizontal="distributed" vertical="center"/>
    </xf>
    <xf numFmtId="177" fontId="9" fillId="0" borderId="0" xfId="2" applyNumberFormat="1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horizontal="distributed" vertical="center"/>
    </xf>
    <xf numFmtId="0" fontId="2" fillId="0" borderId="25" xfId="2" applyFont="1" applyFill="1" applyBorder="1" applyAlignment="1">
      <alignment horizontal="left" vertical="center" shrinkToFit="1"/>
    </xf>
    <xf numFmtId="0" fontId="2" fillId="0" borderId="26" xfId="2" applyFont="1" applyFill="1" applyBorder="1" applyAlignment="1">
      <alignment horizontal="left" vertical="center" shrinkToFit="1"/>
    </xf>
    <xf numFmtId="0" fontId="14" fillId="0" borderId="9" xfId="2" applyFont="1" applyFill="1" applyBorder="1" applyAlignment="1">
      <alignment horizontal="distributed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horizontal="center" vertical="center"/>
    </xf>
    <xf numFmtId="182" fontId="7" fillId="0" borderId="9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84" fontId="7" fillId="0" borderId="9" xfId="2" applyNumberFormat="1" applyFont="1" applyFill="1" applyBorder="1" applyAlignment="1">
      <alignment horizontal="center" vertical="center"/>
    </xf>
    <xf numFmtId="184" fontId="10" fillId="0" borderId="0" xfId="2" applyNumberFormat="1" applyFont="1" applyFill="1" applyBorder="1" applyAlignment="1">
      <alignment horizontal="center" vertical="center"/>
    </xf>
    <xf numFmtId="184" fontId="10" fillId="0" borderId="9" xfId="2" applyNumberFormat="1" applyFont="1" applyFill="1" applyBorder="1" applyAlignment="1">
      <alignment horizontal="center" vertical="center"/>
    </xf>
    <xf numFmtId="181" fontId="7" fillId="0" borderId="8" xfId="2" applyNumberFormat="1" applyFont="1" applyFill="1" applyBorder="1" applyAlignment="1">
      <alignment horizontal="center" vertical="center" textRotation="255" wrapText="1"/>
    </xf>
    <xf numFmtId="181" fontId="7" fillId="0" borderId="15" xfId="2" applyNumberFormat="1" applyFont="1" applyFill="1" applyBorder="1" applyAlignment="1">
      <alignment horizontal="center" vertical="center" textRotation="255" wrapText="1"/>
    </xf>
    <xf numFmtId="181" fontId="7" fillId="0" borderId="20" xfId="2" applyNumberFormat="1" applyFont="1" applyFill="1" applyBorder="1" applyAlignment="1">
      <alignment horizontal="center" vertical="center" textRotation="255" wrapText="1"/>
    </xf>
    <xf numFmtId="181" fontId="7" fillId="0" borderId="12" xfId="2" applyNumberFormat="1" applyFont="1" applyFill="1" applyBorder="1" applyAlignment="1">
      <alignment horizontal="center" vertical="center"/>
    </xf>
    <xf numFmtId="181" fontId="7" fillId="0" borderId="13" xfId="2" applyNumberFormat="1" applyFont="1" applyFill="1" applyBorder="1" applyAlignment="1">
      <alignment horizontal="center" vertical="center"/>
    </xf>
    <xf numFmtId="181" fontId="7" fillId="0" borderId="14" xfId="2" applyNumberFormat="1" applyFont="1" applyFill="1" applyBorder="1" applyAlignment="1">
      <alignment horizontal="center" vertical="center"/>
    </xf>
    <xf numFmtId="181" fontId="4" fillId="0" borderId="0" xfId="2" applyNumberFormat="1" applyFont="1" applyFill="1" applyAlignment="1">
      <alignment horizontal="center" vertical="center"/>
    </xf>
    <xf numFmtId="181" fontId="7" fillId="0" borderId="2" xfId="2" applyNumberFormat="1" applyFont="1" applyFill="1" applyBorder="1" applyAlignment="1">
      <alignment horizontal="center" vertical="center"/>
    </xf>
    <xf numFmtId="181" fontId="7" fillId="0" borderId="3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center" vertical="center"/>
    </xf>
    <xf numFmtId="181" fontId="7" fillId="0" borderId="9" xfId="2" applyNumberFormat="1" applyFont="1" applyFill="1" applyBorder="1" applyAlignment="1">
      <alignment horizontal="center" vertical="center"/>
    </xf>
    <xf numFmtId="181" fontId="7" fillId="0" borderId="16" xfId="2" applyNumberFormat="1" applyFont="1" applyFill="1" applyBorder="1" applyAlignment="1">
      <alignment horizontal="center" vertical="center"/>
    </xf>
    <xf numFmtId="181" fontId="7" fillId="0" borderId="17" xfId="2" applyNumberFormat="1" applyFont="1" applyFill="1" applyBorder="1" applyAlignment="1">
      <alignment horizontal="center" vertical="center"/>
    </xf>
    <xf numFmtId="181" fontId="7" fillId="0" borderId="4" xfId="2" applyNumberFormat="1" applyFont="1" applyFill="1" applyBorder="1" applyAlignment="1">
      <alignment horizontal="center" vertical="center"/>
    </xf>
    <xf numFmtId="181" fontId="7" fillId="0" borderId="10" xfId="2" applyNumberFormat="1" applyFont="1" applyFill="1" applyBorder="1" applyAlignment="1">
      <alignment horizontal="center" vertical="center"/>
    </xf>
    <xf numFmtId="181" fontId="7" fillId="0" borderId="18" xfId="2" applyNumberFormat="1" applyFont="1" applyFill="1" applyBorder="1" applyAlignment="1">
      <alignment horizontal="center" vertical="center"/>
    </xf>
    <xf numFmtId="181" fontId="7" fillId="0" borderId="8" xfId="2" applyNumberFormat="1" applyFont="1" applyFill="1" applyBorder="1" applyAlignment="1">
      <alignment horizontal="center" vertical="center"/>
    </xf>
    <xf numFmtId="181" fontId="7" fillId="0" borderId="20" xfId="2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16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distributed" vertical="center"/>
    </xf>
    <xf numFmtId="49" fontId="7" fillId="0" borderId="14" xfId="2" applyNumberFormat="1" applyFont="1" applyFill="1" applyBorder="1" applyAlignment="1">
      <alignment horizontal="distributed" vertical="center"/>
    </xf>
    <xf numFmtId="178" fontId="7" fillId="0" borderId="12" xfId="2" applyNumberFormat="1" applyFont="1" applyFill="1" applyBorder="1" applyAlignment="1">
      <alignment horizontal="center" vertical="center"/>
    </xf>
    <xf numFmtId="178" fontId="7" fillId="0" borderId="14" xfId="2" applyNumberFormat="1" applyFont="1" applyFill="1" applyBorder="1" applyAlignment="1">
      <alignment horizontal="center" vertical="center"/>
    </xf>
    <xf numFmtId="182" fontId="2" fillId="0" borderId="0" xfId="2" applyNumberFormat="1" applyFont="1" applyFill="1" applyBorder="1" applyAlignment="1">
      <alignment horizontal="center" vertical="center"/>
    </xf>
    <xf numFmtId="182" fontId="2" fillId="0" borderId="9" xfId="2" applyNumberFormat="1" applyFont="1" applyFill="1" applyBorder="1" applyAlignment="1">
      <alignment horizontal="center" vertical="center"/>
    </xf>
    <xf numFmtId="184" fontId="2" fillId="0" borderId="0" xfId="2" applyNumberFormat="1" applyFont="1" applyFill="1" applyBorder="1" applyAlignment="1">
      <alignment horizontal="center" vertical="center"/>
    </xf>
    <xf numFmtId="184" fontId="2" fillId="0" borderId="9" xfId="2" applyNumberFormat="1" applyFont="1" applyFill="1" applyBorder="1" applyAlignment="1">
      <alignment horizontal="center" vertical="center"/>
    </xf>
    <xf numFmtId="184" fontId="9" fillId="0" borderId="0" xfId="2" applyNumberFormat="1" applyFont="1" applyFill="1" applyBorder="1" applyAlignment="1">
      <alignment horizontal="center" vertical="center"/>
    </xf>
    <xf numFmtId="184" fontId="9" fillId="0" borderId="9" xfId="2" applyNumberFormat="1" applyFont="1" applyFill="1" applyBorder="1" applyAlignment="1">
      <alignment horizontal="center" vertical="center"/>
    </xf>
    <xf numFmtId="181" fontId="18" fillId="0" borderId="8" xfId="2" applyNumberFormat="1" applyFont="1" applyFill="1" applyBorder="1" applyAlignment="1">
      <alignment horizontal="center" vertical="center" textRotation="255" wrapText="1"/>
    </xf>
    <xf numFmtId="181" fontId="18" fillId="0" borderId="15" xfId="2" applyNumberFormat="1" applyFont="1" applyFill="1" applyBorder="1" applyAlignment="1">
      <alignment horizontal="center" vertical="center" textRotation="255" wrapText="1"/>
    </xf>
    <xf numFmtId="181" fontId="18" fillId="0" borderId="20" xfId="2" applyNumberFormat="1" applyFont="1" applyFill="1" applyBorder="1" applyAlignment="1">
      <alignment horizontal="center" vertical="center" textRotation="255" wrapText="1"/>
    </xf>
    <xf numFmtId="0" fontId="2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9" xfId="2" applyFont="1" applyFill="1" applyBorder="1" applyAlignment="1">
      <alignment horizontal="distributed" vertical="center"/>
    </xf>
    <xf numFmtId="0" fontId="7" fillId="0" borderId="8" xfId="2" applyFont="1" applyFill="1" applyBorder="1" applyAlignment="1">
      <alignment horizontal="center" vertical="center" textRotation="255" wrapText="1"/>
    </xf>
    <xf numFmtId="0" fontId="7" fillId="0" borderId="15" xfId="2" applyFont="1" applyFill="1" applyBorder="1" applyAlignment="1">
      <alignment horizontal="center" vertical="center" textRotation="255" wrapText="1"/>
    </xf>
    <xf numFmtId="0" fontId="7" fillId="0" borderId="20" xfId="2" applyFont="1" applyFill="1" applyBorder="1" applyAlignment="1">
      <alignment horizontal="center" vertical="center" textRotation="255" wrapText="1"/>
    </xf>
    <xf numFmtId="0" fontId="7" fillId="0" borderId="15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9" xfId="2" applyFont="1" applyFill="1" applyBorder="1" applyAlignment="1">
      <alignment horizontal="distributed" vertical="center"/>
    </xf>
    <xf numFmtId="0" fontId="14" fillId="0" borderId="15" xfId="2" applyFont="1" applyFill="1" applyBorder="1" applyAlignment="1">
      <alignment horizontal="distributed" vertical="center"/>
    </xf>
    <xf numFmtId="0" fontId="14" fillId="0" borderId="0" xfId="2" applyFont="1" applyFill="1" applyBorder="1" applyAlignment="1">
      <alignment horizontal="distributed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distributed" vertical="center" wrapText="1"/>
    </xf>
    <xf numFmtId="0" fontId="16" fillId="0" borderId="0" xfId="2" applyFont="1" applyFill="1" applyBorder="1" applyAlignment="1">
      <alignment horizontal="distributed" vertical="center" wrapText="1"/>
    </xf>
    <xf numFmtId="0" fontId="16" fillId="0" borderId="20" xfId="2" applyFont="1" applyFill="1" applyBorder="1" applyAlignment="1">
      <alignment horizontal="distributed" vertical="center" wrapText="1"/>
    </xf>
    <xf numFmtId="0" fontId="16" fillId="0" borderId="16" xfId="2" applyFont="1" applyFill="1" applyBorder="1" applyAlignment="1">
      <alignment horizontal="distributed" vertical="center" wrapText="1"/>
    </xf>
    <xf numFmtId="0" fontId="7" fillId="0" borderId="32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distributed" vertical="center"/>
    </xf>
    <xf numFmtId="0" fontId="14" fillId="0" borderId="2" xfId="2" applyFont="1" applyFill="1" applyBorder="1" applyAlignment="1">
      <alignment horizontal="distributed" vertical="center"/>
    </xf>
    <xf numFmtId="0" fontId="14" fillId="0" borderId="3" xfId="2" applyFont="1" applyFill="1" applyBorder="1" applyAlignment="1">
      <alignment horizontal="distributed" vertical="center"/>
    </xf>
    <xf numFmtId="0" fontId="16" fillId="0" borderId="4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distributed" vertical="center"/>
    </xf>
    <xf numFmtId="0" fontId="7" fillId="0" borderId="2" xfId="2" applyFont="1" applyFill="1" applyBorder="1" applyAlignment="1">
      <alignment horizontal="distributed" vertical="center"/>
    </xf>
    <xf numFmtId="0" fontId="7" fillId="0" borderId="3" xfId="2" applyFont="1" applyFill="1" applyBorder="1" applyAlignment="1">
      <alignment horizontal="distributed" vertical="center"/>
    </xf>
    <xf numFmtId="0" fontId="18" fillId="0" borderId="8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horizontal="center" vertical="center"/>
    </xf>
    <xf numFmtId="0" fontId="18" fillId="0" borderId="29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0" fontId="18" fillId="0" borderId="35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4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49" fontId="2" fillId="0" borderId="9" xfId="2" applyNumberFormat="1" applyFont="1" applyFill="1" applyBorder="1" applyAlignment="1">
      <alignment horizontal="center" vertical="center"/>
    </xf>
    <xf numFmtId="49" fontId="2" fillId="0" borderId="17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49" fontId="13" fillId="0" borderId="3" xfId="2" applyNumberFormat="1" applyFont="1" applyFill="1" applyBorder="1" applyAlignment="1">
      <alignment horizontal="center" vertical="center"/>
    </xf>
    <xf numFmtId="49" fontId="13" fillId="0" borderId="9" xfId="2" applyNumberFormat="1" applyFont="1" applyFill="1" applyBorder="1" applyAlignment="1">
      <alignment horizontal="center" vertical="center"/>
    </xf>
    <xf numFmtId="49" fontId="13" fillId="0" borderId="17" xfId="2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49" fontId="13" fillId="0" borderId="15" xfId="2" applyNumberFormat="1" applyFont="1" applyFill="1" applyBorder="1" applyAlignment="1">
      <alignment horizontal="center" vertical="center"/>
    </xf>
    <xf numFmtId="49" fontId="13" fillId="0" borderId="20" xfId="2" applyNumberFormat="1" applyFont="1" applyFill="1" applyBorder="1" applyAlignment="1">
      <alignment horizontal="center" vertical="center"/>
    </xf>
    <xf numFmtId="49" fontId="13" fillId="0" borderId="12" xfId="2" applyNumberFormat="1" applyFont="1" applyFill="1" applyBorder="1" applyAlignment="1">
      <alignment horizontal="center" vertical="center"/>
    </xf>
    <xf numFmtId="49" fontId="13" fillId="0" borderId="13" xfId="2" applyNumberFormat="1" applyFont="1" applyFill="1" applyBorder="1" applyAlignment="1">
      <alignment horizontal="center" vertical="center"/>
    </xf>
    <xf numFmtId="49" fontId="13" fillId="0" borderId="14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Alignment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/>
    </xf>
    <xf numFmtId="49" fontId="13" fillId="0" borderId="16" xfId="2" applyNumberFormat="1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8" fillId="0" borderId="7" xfId="2" applyFont="1" applyFill="1" applyBorder="1"/>
    <xf numFmtId="0" fontId="2" fillId="0" borderId="22" xfId="2" applyFont="1" applyFill="1" applyBorder="1" applyAlignment="1">
      <alignment horizontal="distributed" vertical="center"/>
    </xf>
    <xf numFmtId="0" fontId="2" fillId="0" borderId="24" xfId="2" applyFont="1" applyFill="1" applyBorder="1" applyAlignment="1">
      <alignment horizontal="distributed" vertical="center"/>
    </xf>
    <xf numFmtId="0" fontId="2" fillId="0" borderId="1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distributed" vertical="center"/>
    </xf>
    <xf numFmtId="0" fontId="9" fillId="0" borderId="40" xfId="2" applyFont="1" applyFill="1" applyBorder="1" applyAlignment="1">
      <alignment horizontal="distributed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21" xfId="2" applyFont="1" applyFill="1" applyBorder="1" applyAlignment="1">
      <alignment horizontal="distributed" vertical="center"/>
    </xf>
    <xf numFmtId="195" fontId="2" fillId="0" borderId="4" xfId="2" applyNumberFormat="1" applyFont="1" applyFill="1" applyBorder="1" applyAlignment="1">
      <alignment horizontal="center" vertical="center"/>
    </xf>
    <xf numFmtId="195" fontId="2" fillId="0" borderId="18" xfId="2" applyNumberFormat="1" applyFont="1" applyFill="1" applyBorder="1" applyAlignment="1">
      <alignment horizontal="center" vertical="center"/>
    </xf>
    <xf numFmtId="195" fontId="9" fillId="0" borderId="4" xfId="2" applyNumberFormat="1" applyFont="1" applyFill="1" applyBorder="1" applyAlignment="1">
      <alignment horizontal="center" vertical="center"/>
    </xf>
    <xf numFmtId="195" fontId="9" fillId="0" borderId="8" xfId="2" applyNumberFormat="1" applyFont="1" applyFill="1" applyBorder="1" applyAlignment="1">
      <alignment horizontal="center" vertical="center"/>
    </xf>
    <xf numFmtId="195" fontId="9" fillId="0" borderId="18" xfId="2" applyNumberFormat="1" applyFont="1" applyFill="1" applyBorder="1" applyAlignment="1">
      <alignment horizontal="center" vertical="center"/>
    </xf>
    <xf numFmtId="195" fontId="9" fillId="0" borderId="20" xfId="2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distributed" textRotation="255" wrapText="1"/>
    </xf>
    <xf numFmtId="0" fontId="2" fillId="0" borderId="10" xfId="2" applyFont="1" applyFill="1" applyBorder="1" applyAlignment="1">
      <alignment horizontal="center" vertical="distributed" textRotation="255" wrapText="1"/>
    </xf>
    <xf numFmtId="0" fontId="2" fillId="0" borderId="18" xfId="2" applyFont="1" applyFill="1" applyBorder="1" applyAlignment="1">
      <alignment horizontal="center" vertical="distributed" textRotation="255" wrapText="1"/>
    </xf>
    <xf numFmtId="0" fontId="2" fillId="0" borderId="34" xfId="2" applyFont="1" applyFill="1" applyBorder="1" applyAlignment="1">
      <alignment horizontal="center" vertical="distributed" textRotation="255" wrapText="1"/>
    </xf>
    <xf numFmtId="0" fontId="2" fillId="0" borderId="15" xfId="2" applyFont="1" applyFill="1" applyBorder="1" applyAlignment="1">
      <alignment horizontal="center" vertical="distributed" textRotation="255" wrapText="1"/>
    </xf>
    <xf numFmtId="0" fontId="2" fillId="0" borderId="20" xfId="2" applyFont="1" applyFill="1" applyBorder="1" applyAlignment="1">
      <alignment horizontal="center" vertical="distributed" textRotation="255" wrapText="1"/>
    </xf>
    <xf numFmtId="0" fontId="2" fillId="0" borderId="10" xfId="2" applyFont="1" applyFill="1" applyBorder="1" applyAlignment="1">
      <alignment horizontal="center" vertical="distributed" textRotation="255"/>
    </xf>
    <xf numFmtId="0" fontId="2" fillId="0" borderId="18" xfId="2" applyFont="1" applyFill="1" applyBorder="1" applyAlignment="1">
      <alignment horizontal="center" vertical="distributed" textRotation="255"/>
    </xf>
    <xf numFmtId="0" fontId="2" fillId="0" borderId="15" xfId="2" applyFont="1" applyFill="1" applyBorder="1" applyAlignment="1">
      <alignment horizontal="center" vertical="distributed" textRotation="255"/>
    </xf>
    <xf numFmtId="0" fontId="2" fillId="0" borderId="20" xfId="2" applyFont="1" applyFill="1" applyBorder="1" applyAlignment="1">
      <alignment horizontal="center" vertical="distributed" textRotation="255"/>
    </xf>
    <xf numFmtId="0" fontId="14" fillId="0" borderId="10" xfId="2" applyFont="1" applyFill="1" applyBorder="1" applyAlignment="1">
      <alignment horizontal="center" vertical="distributed" textRotation="255" wrapText="1"/>
    </xf>
    <xf numFmtId="0" fontId="14" fillId="0" borderId="18" xfId="2" applyFont="1" applyFill="1" applyBorder="1" applyAlignment="1">
      <alignment horizontal="center" vertical="distributed" textRotation="255" wrapText="1"/>
    </xf>
    <xf numFmtId="0" fontId="7" fillId="0" borderId="10" xfId="2" applyFont="1" applyFill="1" applyBorder="1" applyAlignment="1">
      <alignment horizontal="center" vertical="distributed" textRotation="255" wrapText="1"/>
    </xf>
    <xf numFmtId="0" fontId="7" fillId="0" borderId="18" xfId="2" applyFont="1" applyFill="1" applyBorder="1" applyAlignment="1">
      <alignment horizontal="center" vertical="distributed" textRotation="255" wrapText="1"/>
    </xf>
    <xf numFmtId="0" fontId="7" fillId="0" borderId="10" xfId="2" applyFont="1" applyFill="1" applyBorder="1" applyAlignment="1">
      <alignment horizontal="center" vertical="distributed" textRotation="255"/>
    </xf>
    <xf numFmtId="0" fontId="7" fillId="0" borderId="18" xfId="2" applyFont="1" applyFill="1" applyBorder="1" applyAlignment="1">
      <alignment horizontal="center" vertical="distributed" textRotation="255"/>
    </xf>
    <xf numFmtId="0" fontId="18" fillId="0" borderId="11" xfId="2" applyFont="1" applyFill="1" applyBorder="1" applyAlignment="1">
      <alignment horizontal="center" vertical="distributed" textRotation="255" wrapText="1"/>
    </xf>
    <xf numFmtId="0" fontId="18" fillId="0" borderId="10" xfId="2" applyFont="1" applyFill="1" applyBorder="1" applyAlignment="1">
      <alignment horizontal="center" vertical="distributed" textRotation="255" wrapText="1"/>
    </xf>
    <xf numFmtId="0" fontId="18" fillId="0" borderId="18" xfId="2" applyFont="1" applyFill="1" applyBorder="1" applyAlignment="1">
      <alignment horizontal="center" vertical="distributed" textRotation="255" wrapTex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3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 shrinkToFit="1"/>
    </xf>
    <xf numFmtId="0" fontId="2" fillId="0" borderId="9" xfId="2" applyFont="1" applyFill="1" applyBorder="1" applyAlignment="1">
      <alignment horizontal="center" vertical="center" shrinkToFit="1"/>
    </xf>
    <xf numFmtId="0" fontId="2" fillId="0" borderId="16" xfId="2" applyFont="1" applyFill="1" applyBorder="1" applyAlignment="1">
      <alignment horizontal="center" vertical="center" shrinkToFit="1"/>
    </xf>
    <xf numFmtId="0" fontId="2" fillId="0" borderId="17" xfId="2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 textRotation="255"/>
    </xf>
    <xf numFmtId="0" fontId="2" fillId="0" borderId="10" xfId="2" applyFont="1" applyFill="1" applyBorder="1" applyAlignment="1">
      <alignment horizontal="center" vertical="center" textRotation="255"/>
    </xf>
    <xf numFmtId="0" fontId="2" fillId="0" borderId="18" xfId="2" applyFont="1" applyFill="1" applyBorder="1" applyAlignment="1">
      <alignment horizontal="center" vertical="center" textRotation="255"/>
    </xf>
    <xf numFmtId="0" fontId="2" fillId="0" borderId="8" xfId="2" applyFont="1" applyFill="1" applyBorder="1" applyAlignment="1">
      <alignment horizontal="center" vertical="center" textRotation="255"/>
    </xf>
    <xf numFmtId="0" fontId="2" fillId="0" borderId="15" xfId="2" applyFont="1" applyFill="1" applyBorder="1" applyAlignment="1">
      <alignment horizontal="center" vertical="center" textRotation="255"/>
    </xf>
    <xf numFmtId="0" fontId="2" fillId="0" borderId="20" xfId="2" applyFont="1" applyFill="1" applyBorder="1" applyAlignment="1">
      <alignment horizontal="center" vertical="center" textRotation="255"/>
    </xf>
    <xf numFmtId="0" fontId="2" fillId="0" borderId="8" xfId="2" applyFont="1" applyFill="1" applyBorder="1" applyAlignment="1">
      <alignment horizontal="center" vertical="center" textRotation="255" wrapText="1"/>
    </xf>
    <xf numFmtId="0" fontId="2" fillId="0" borderId="15" xfId="2" applyFont="1" applyFill="1" applyBorder="1" applyAlignment="1">
      <alignment horizontal="center" vertical="center" textRotation="255" wrapText="1"/>
    </xf>
    <xf numFmtId="0" fontId="2" fillId="0" borderId="20" xfId="2" applyFont="1" applyFill="1" applyBorder="1" applyAlignment="1">
      <alignment horizontal="center" vertical="center" textRotation="255" wrapText="1"/>
    </xf>
    <xf numFmtId="0" fontId="2" fillId="0" borderId="4" xfId="2" applyFont="1" applyFill="1" applyBorder="1" applyAlignment="1">
      <alignment horizontal="center" vertical="distributed" textRotation="255" wrapText="1"/>
    </xf>
    <xf numFmtId="0" fontId="2" fillId="0" borderId="8" xfId="2" applyFont="1" applyFill="1" applyBorder="1" applyAlignment="1">
      <alignment horizontal="center" vertical="distributed" textRotation="255" wrapText="1"/>
    </xf>
    <xf numFmtId="0" fontId="2" fillId="0" borderId="8" xfId="2" applyFont="1" applyFill="1" applyBorder="1" applyAlignment="1">
      <alignment horizontal="center" vertical="center" shrinkToFit="1"/>
    </xf>
    <xf numFmtId="0" fontId="2" fillId="0" borderId="15" xfId="2" applyFont="1" applyFill="1" applyBorder="1" applyAlignment="1">
      <alignment horizontal="center" vertical="center" shrinkToFit="1"/>
    </xf>
    <xf numFmtId="0" fontId="2" fillId="0" borderId="20" xfId="2" applyFont="1" applyFill="1" applyBorder="1" applyAlignment="1">
      <alignment horizontal="center" vertical="center" shrinkToFit="1"/>
    </xf>
    <xf numFmtId="0" fontId="18" fillId="0" borderId="8" xfId="2" applyFont="1" applyFill="1" applyBorder="1" applyAlignment="1">
      <alignment horizontal="distributed" vertical="center"/>
    </xf>
    <xf numFmtId="0" fontId="18" fillId="0" borderId="20" xfId="2" applyFont="1" applyFill="1" applyBorder="1" applyAlignment="1">
      <alignment horizontal="distributed" vertical="center"/>
    </xf>
    <xf numFmtId="0" fontId="2" fillId="0" borderId="2" xfId="2" applyFont="1" applyFill="1" applyBorder="1" applyAlignment="1">
      <alignment horizontal="distributed" vertical="center"/>
    </xf>
    <xf numFmtId="0" fontId="2" fillId="0" borderId="16" xfId="2" applyFont="1" applyFill="1" applyBorder="1" applyAlignment="1">
      <alignment horizontal="distributed" vertical="center"/>
    </xf>
    <xf numFmtId="182" fontId="2" fillId="0" borderId="5" xfId="2" applyNumberFormat="1" applyFont="1" applyFill="1" applyBorder="1" applyAlignment="1">
      <alignment horizontal="center" vertical="center"/>
    </xf>
    <xf numFmtId="182" fontId="2" fillId="0" borderId="7" xfId="2" applyNumberFormat="1" applyFont="1" applyFill="1" applyBorder="1" applyAlignment="1">
      <alignment horizontal="center" vertical="center"/>
    </xf>
    <xf numFmtId="182" fontId="9" fillId="0" borderId="5" xfId="2" applyNumberFormat="1" applyFont="1" applyFill="1" applyBorder="1" applyAlignment="1">
      <alignment horizontal="center" vertical="center"/>
    </xf>
    <xf numFmtId="182" fontId="9" fillId="0" borderId="6" xfId="2" applyNumberFormat="1" applyFont="1" applyFill="1" applyBorder="1" applyAlignment="1">
      <alignment horizontal="center" vertical="center"/>
    </xf>
    <xf numFmtId="0" fontId="2" fillId="0" borderId="17" xfId="2" applyFont="1" applyFill="1" applyBorder="1"/>
    <xf numFmtId="0" fontId="2" fillId="0" borderId="7" xfId="2" applyFont="1" applyFill="1" applyBorder="1"/>
    <xf numFmtId="0" fontId="2" fillId="0" borderId="6" xfId="2" applyFont="1" applyFill="1" applyBorder="1"/>
    <xf numFmtId="0" fontId="7" fillId="0" borderId="8" xfId="2" applyFont="1" applyFill="1" applyBorder="1" applyAlignment="1">
      <alignment horizontal="center" vertical="center" textRotation="255"/>
    </xf>
    <xf numFmtId="0" fontId="7" fillId="0" borderId="15" xfId="2" applyFont="1" applyFill="1" applyBorder="1" applyAlignment="1">
      <alignment horizontal="center" vertical="center" textRotation="255"/>
    </xf>
    <xf numFmtId="0" fontId="7" fillId="0" borderId="20" xfId="2" applyFont="1" applyFill="1" applyBorder="1" applyAlignment="1">
      <alignment horizontal="center" vertical="center" textRotation="255"/>
    </xf>
    <xf numFmtId="0" fontId="18" fillId="0" borderId="10" xfId="2" applyFont="1" applyFill="1" applyBorder="1" applyAlignment="1">
      <alignment horizontal="center" vertical="distributed" textRotation="255"/>
    </xf>
    <xf numFmtId="0" fontId="18" fillId="0" borderId="18" xfId="2" applyFont="1" applyFill="1" applyBorder="1" applyAlignment="1">
      <alignment horizontal="center" vertical="distributed" textRotation="255"/>
    </xf>
    <xf numFmtId="0" fontId="18" fillId="0" borderId="11" xfId="2" applyFont="1" applyFill="1" applyBorder="1" applyAlignment="1">
      <alignment horizontal="center" vertical="distributed" textRotation="255"/>
    </xf>
    <xf numFmtId="0" fontId="18" fillId="0" borderId="4" xfId="2" applyFont="1" applyFill="1" applyBorder="1" applyAlignment="1">
      <alignment horizontal="center" vertical="distributed" textRotation="255"/>
    </xf>
    <xf numFmtId="0" fontId="18" fillId="0" borderId="34" xfId="2" applyFont="1" applyFill="1" applyBorder="1" applyAlignment="1">
      <alignment horizontal="center" vertical="distributed" textRotation="255"/>
    </xf>
    <xf numFmtId="0" fontId="18" fillId="0" borderId="20" xfId="2" applyFont="1" applyFill="1" applyBorder="1" applyAlignment="1">
      <alignment horizontal="center" vertical="distributed" textRotation="255"/>
    </xf>
    <xf numFmtId="0" fontId="18" fillId="0" borderId="8" xfId="2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18" fillId="0" borderId="20" xfId="2" applyFont="1" applyFill="1" applyBorder="1" applyAlignment="1">
      <alignment horizontal="center" vertical="center" wrapText="1"/>
    </xf>
    <xf numFmtId="49" fontId="2" fillId="0" borderId="11" xfId="2" applyNumberFormat="1" applyFont="1" applyFill="1" applyBorder="1" applyAlignment="1">
      <alignment horizontal="center" vertical="center"/>
    </xf>
    <xf numFmtId="49" fontId="2" fillId="0" borderId="18" xfId="2" applyNumberFormat="1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 textRotation="255"/>
    </xf>
    <xf numFmtId="0" fontId="18" fillId="0" borderId="28" xfId="2" applyFont="1" applyFill="1" applyBorder="1" applyAlignment="1">
      <alignment horizontal="center" vertical="center" textRotation="255"/>
    </xf>
    <xf numFmtId="0" fontId="18" fillId="0" borderId="18" xfId="2" applyFont="1" applyFill="1" applyBorder="1" applyAlignment="1">
      <alignment horizontal="center" vertical="center" textRotation="255"/>
    </xf>
    <xf numFmtId="0" fontId="18" fillId="0" borderId="42" xfId="2" applyFont="1" applyFill="1" applyBorder="1" applyAlignment="1">
      <alignment horizontal="center" vertical="center" textRotation="255"/>
    </xf>
    <xf numFmtId="0" fontId="18" fillId="0" borderId="1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textRotation="255"/>
    </xf>
    <xf numFmtId="0" fontId="18" fillId="0" borderId="9" xfId="2" applyFont="1" applyFill="1" applyBorder="1" applyAlignment="1">
      <alignment horizontal="center" vertical="center" textRotation="255"/>
    </xf>
    <xf numFmtId="0" fontId="18" fillId="0" borderId="27" xfId="2" applyFont="1" applyFill="1" applyBorder="1" applyAlignment="1">
      <alignment horizontal="center" vertical="center" textRotation="255"/>
    </xf>
    <xf numFmtId="0" fontId="18" fillId="0" borderId="2" xfId="2" applyFont="1" applyFill="1" applyBorder="1" applyAlignment="1">
      <alignment horizontal="center" vertical="center" textRotation="255"/>
    </xf>
    <xf numFmtId="0" fontId="18" fillId="0" borderId="0" xfId="2" applyFont="1" applyFill="1" applyBorder="1" applyAlignment="1">
      <alignment horizontal="center" vertical="center" textRotation="255"/>
    </xf>
    <xf numFmtId="0" fontId="18" fillId="0" borderId="1" xfId="2" applyFont="1" applyFill="1" applyBorder="1" applyAlignment="1">
      <alignment horizontal="center" vertical="center" textRotation="255"/>
    </xf>
    <xf numFmtId="0" fontId="18" fillId="0" borderId="8" xfId="2" applyFont="1" applyFill="1" applyBorder="1" applyAlignment="1">
      <alignment horizontal="center" vertical="center" textRotation="255"/>
    </xf>
    <xf numFmtId="0" fontId="18" fillId="0" borderId="10" xfId="2" applyFont="1" applyFill="1" applyBorder="1" applyAlignment="1">
      <alignment horizontal="center" vertical="center" textRotation="255"/>
    </xf>
    <xf numFmtId="0" fontId="18" fillId="0" borderId="41" xfId="2" applyFont="1" applyFill="1" applyBorder="1" applyAlignment="1">
      <alignment horizontal="center" vertical="center" textRotation="255"/>
    </xf>
    <xf numFmtId="49" fontId="18" fillId="0" borderId="10" xfId="2" applyNumberFormat="1" applyFont="1" applyFill="1" applyBorder="1" applyAlignment="1">
      <alignment horizontal="center" vertical="center" textRotation="255"/>
    </xf>
    <xf numFmtId="49" fontId="18" fillId="0" borderId="41" xfId="2" applyNumberFormat="1" applyFont="1" applyFill="1" applyBorder="1" applyAlignment="1">
      <alignment horizontal="center" vertical="center" textRotation="255"/>
    </xf>
    <xf numFmtId="0" fontId="2" fillId="0" borderId="0" xfId="2" applyFont="1" applyFill="1" applyBorder="1" applyAlignment="1" applyProtection="1">
      <alignment horizontal="center" vertical="center" shrinkToFit="1"/>
    </xf>
    <xf numFmtId="0" fontId="2" fillId="0" borderId="0" xfId="2" applyFont="1" applyFill="1" applyBorder="1" applyAlignment="1" applyProtection="1">
      <alignment horizontal="distributed" vertical="center" shrinkToFit="1"/>
    </xf>
    <xf numFmtId="0" fontId="18" fillId="0" borderId="0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horizontal="distributed" vertical="center" indent="1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191" fontId="2" fillId="0" borderId="5" xfId="2" applyNumberFormat="1" applyFont="1" applyFill="1" applyBorder="1" applyAlignment="1">
      <alignment horizontal="center" vertical="center"/>
    </xf>
    <xf numFmtId="191" fontId="2" fillId="0" borderId="6" xfId="2" applyNumberFormat="1" applyFont="1" applyFill="1" applyBorder="1" applyAlignment="1">
      <alignment horizontal="center" vertical="center"/>
    </xf>
    <xf numFmtId="191" fontId="2" fillId="0" borderId="7" xfId="2" applyNumberFormat="1" applyFont="1" applyFill="1" applyBorder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18" xfId="5" applyFont="1" applyFill="1" applyBorder="1" applyAlignment="1">
      <alignment horizontal="center" vertical="center" wrapText="1"/>
    </xf>
    <xf numFmtId="0" fontId="2" fillId="0" borderId="8" xfId="5" applyFont="1" applyFill="1" applyBorder="1" applyAlignment="1">
      <alignment horizontal="center" vertical="center"/>
    </xf>
    <xf numFmtId="0" fontId="2" fillId="0" borderId="6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distributed" vertical="center"/>
    </xf>
    <xf numFmtId="0" fontId="2" fillId="0" borderId="40" xfId="2" applyFont="1" applyFill="1" applyBorder="1" applyAlignment="1">
      <alignment horizontal="distributed" vertical="center"/>
    </xf>
    <xf numFmtId="0" fontId="2" fillId="0" borderId="43" xfId="2" applyFont="1" applyFill="1" applyBorder="1" applyAlignment="1">
      <alignment horizontal="distributed" vertical="center"/>
    </xf>
    <xf numFmtId="0" fontId="2" fillId="0" borderId="44" xfId="2" applyFont="1" applyFill="1" applyBorder="1" applyAlignment="1">
      <alignment horizontal="distributed" vertical="center"/>
    </xf>
    <xf numFmtId="0" fontId="7" fillId="0" borderId="16" xfId="2" applyFont="1" applyFill="1" applyBorder="1" applyAlignment="1">
      <alignment horizontal="distributed" vertical="center"/>
    </xf>
    <xf numFmtId="0" fontId="7" fillId="0" borderId="17" xfId="2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right" vertical="center"/>
    </xf>
    <xf numFmtId="0" fontId="18" fillId="0" borderId="3" xfId="2" applyFont="1" applyFill="1" applyBorder="1" applyAlignment="1">
      <alignment horizontal="distributed" vertical="center"/>
    </xf>
    <xf numFmtId="0" fontId="18" fillId="0" borderId="17" xfId="2" applyFont="1" applyFill="1" applyBorder="1" applyAlignment="1">
      <alignment horizontal="distributed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shrinkToFit="1"/>
    </xf>
    <xf numFmtId="0" fontId="2" fillId="0" borderId="9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horizontal="left" vertical="center" shrinkToFit="1"/>
    </xf>
    <xf numFmtId="0" fontId="2" fillId="0" borderId="29" xfId="2" applyFont="1" applyFill="1" applyBorder="1" applyAlignment="1">
      <alignment vertical="center" shrinkToFit="1"/>
    </xf>
    <xf numFmtId="0" fontId="2" fillId="0" borderId="21" xfId="2" applyFont="1" applyFill="1" applyBorder="1" applyAlignment="1">
      <alignment vertical="center" shrinkToFit="1"/>
    </xf>
    <xf numFmtId="49" fontId="18" fillId="0" borderId="0" xfId="2" applyNumberFormat="1" applyFont="1" applyFill="1" applyAlignment="1">
      <alignment horizontal="center" vertical="center"/>
    </xf>
    <xf numFmtId="0" fontId="2" fillId="0" borderId="4" xfId="2" applyFont="1" applyFill="1" applyBorder="1" applyAlignment="1">
      <alignment horizontal="center" vertical="center" shrinkToFit="1"/>
    </xf>
    <xf numFmtId="0" fontId="2" fillId="0" borderId="18" xfId="2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7" xfId="2" applyFont="1" applyFill="1" applyBorder="1" applyAlignment="1">
      <alignment horizontal="center" vertical="center" shrinkToFit="1"/>
    </xf>
    <xf numFmtId="195" fontId="2" fillId="0" borderId="5" xfId="2" applyNumberFormat="1" applyFont="1" applyFill="1" applyBorder="1" applyAlignment="1">
      <alignment horizontal="center" vertical="center" shrinkToFit="1"/>
    </xf>
    <xf numFmtId="195" fontId="2" fillId="0" borderId="4" xfId="2" applyNumberFormat="1" applyFont="1" applyFill="1" applyBorder="1" applyAlignment="1">
      <alignment horizontal="center" vertical="center" shrinkToFit="1"/>
    </xf>
    <xf numFmtId="195" fontId="2" fillId="0" borderId="18" xfId="2" applyNumberFormat="1" applyFont="1" applyFill="1" applyBorder="1" applyAlignment="1">
      <alignment horizontal="center" vertical="center" shrinkToFit="1"/>
    </xf>
    <xf numFmtId="195" fontId="2" fillId="0" borderId="8" xfId="2" applyNumberFormat="1" applyFont="1" applyFill="1" applyBorder="1" applyAlignment="1">
      <alignment horizontal="center" vertical="center" shrinkToFit="1"/>
    </xf>
    <xf numFmtId="195" fontId="2" fillId="0" borderId="2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distributed" textRotation="255" wrapText="1"/>
    </xf>
    <xf numFmtId="0" fontId="2" fillId="0" borderId="29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distributed" textRotation="255" wrapText="1"/>
    </xf>
    <xf numFmtId="0" fontId="7" fillId="0" borderId="4" xfId="2" applyFont="1" applyFill="1" applyBorder="1" applyAlignment="1">
      <alignment horizontal="center" vertical="distributed" textRotation="255"/>
    </xf>
    <xf numFmtId="0" fontId="7" fillId="0" borderId="8" xfId="2" applyFont="1" applyFill="1" applyBorder="1" applyAlignment="1">
      <alignment horizontal="center" vertical="distributed" textRotation="255" wrapText="1"/>
    </xf>
    <xf numFmtId="0" fontId="7" fillId="0" borderId="15" xfId="2" applyFont="1" applyFill="1" applyBorder="1" applyAlignment="1">
      <alignment horizontal="center" vertical="distributed" textRotation="255" wrapText="1"/>
    </xf>
    <xf numFmtId="0" fontId="7" fillId="0" borderId="20" xfId="2" applyFont="1" applyFill="1" applyBorder="1" applyAlignment="1">
      <alignment horizontal="center" vertical="distributed" textRotation="255" wrapText="1"/>
    </xf>
    <xf numFmtId="195" fontId="2" fillId="0" borderId="8" xfId="2" applyNumberFormat="1" applyFont="1" applyFill="1" applyBorder="1" applyAlignment="1">
      <alignment horizontal="center" vertical="center"/>
    </xf>
    <xf numFmtId="195" fontId="2" fillId="0" borderId="2" xfId="2" applyNumberFormat="1" applyFont="1" applyFill="1" applyBorder="1" applyAlignment="1">
      <alignment horizontal="center" vertical="center"/>
    </xf>
    <xf numFmtId="195" fontId="2" fillId="0" borderId="3" xfId="2" applyNumberFormat="1" applyFont="1" applyFill="1" applyBorder="1" applyAlignment="1">
      <alignment horizontal="center" vertical="center"/>
    </xf>
    <xf numFmtId="195" fontId="9" fillId="0" borderId="2" xfId="2" applyNumberFormat="1" applyFont="1" applyFill="1" applyBorder="1" applyAlignment="1">
      <alignment horizontal="center" vertical="center"/>
    </xf>
    <xf numFmtId="38" fontId="9" fillId="0" borderId="1" xfId="3" applyFont="1" applyFill="1" applyBorder="1" applyAlignment="1">
      <alignment horizontal="center" vertical="center"/>
    </xf>
    <xf numFmtId="38" fontId="2" fillId="0" borderId="15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38" fontId="9" fillId="0" borderId="0" xfId="3" applyFont="1" applyFill="1" applyBorder="1" applyAlignment="1">
      <alignment horizontal="center" vertical="center"/>
    </xf>
    <xf numFmtId="38" fontId="2" fillId="0" borderId="28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38" fontId="9" fillId="0" borderId="29" xfId="3" applyFont="1" applyFill="1" applyBorder="1" applyAlignment="1">
      <alignment horizontal="center" vertical="center"/>
    </xf>
    <xf numFmtId="195" fontId="2" fillId="0" borderId="5" xfId="2" applyNumberFormat="1" applyFont="1" applyFill="1" applyBorder="1" applyAlignment="1">
      <alignment horizontal="center" vertical="center"/>
    </xf>
    <xf numFmtId="195" fontId="2" fillId="0" borderId="6" xfId="2" applyNumberFormat="1" applyFont="1" applyFill="1" applyBorder="1" applyAlignment="1">
      <alignment horizontal="center" vertical="center"/>
    </xf>
    <xf numFmtId="195" fontId="2" fillId="0" borderId="7" xfId="2" applyNumberFormat="1" applyFont="1" applyFill="1" applyBorder="1" applyAlignment="1">
      <alignment horizontal="center" vertical="center"/>
    </xf>
    <xf numFmtId="195" fontId="9" fillId="0" borderId="5" xfId="2" applyNumberFormat="1" applyFont="1" applyFill="1" applyBorder="1" applyAlignment="1">
      <alignment horizontal="center" vertical="center"/>
    </xf>
    <xf numFmtId="195" fontId="9" fillId="0" borderId="6" xfId="2" applyNumberFormat="1" applyFont="1" applyFill="1" applyBorder="1" applyAlignment="1">
      <alignment horizontal="center" vertical="center"/>
    </xf>
    <xf numFmtId="38" fontId="2" fillId="0" borderId="34" xfId="3" applyFont="1" applyFill="1" applyBorder="1" applyAlignment="1">
      <alignment horizontal="center" vertical="center"/>
    </xf>
    <xf numFmtId="38" fontId="2" fillId="0" borderId="29" xfId="3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21" xfId="5" applyFont="1" applyFill="1" applyBorder="1" applyAlignment="1">
      <alignment horizontal="distributed" vertical="center"/>
    </xf>
    <xf numFmtId="213" fontId="2" fillId="0" borderId="8" xfId="2" applyNumberFormat="1" applyFont="1" applyFill="1" applyBorder="1" applyAlignment="1">
      <alignment horizontal="center" vertical="center"/>
    </xf>
    <xf numFmtId="213" fontId="2" fillId="0" borderId="3" xfId="2" applyNumberFormat="1" applyFont="1" applyFill="1" applyBorder="1" applyAlignment="1">
      <alignment horizontal="center" vertical="center"/>
    </xf>
    <xf numFmtId="213" fontId="18" fillId="0" borderId="4" xfId="2" applyNumberFormat="1" applyFont="1" applyFill="1" applyBorder="1" applyAlignment="1">
      <alignment horizontal="center" vertical="center"/>
    </xf>
    <xf numFmtId="213" fontId="18" fillId="0" borderId="18" xfId="2" applyNumberFormat="1" applyFont="1" applyFill="1" applyBorder="1" applyAlignment="1">
      <alignment horizontal="center" vertical="center"/>
    </xf>
    <xf numFmtId="213" fontId="2" fillId="0" borderId="4" xfId="2" applyNumberFormat="1" applyFont="1" applyFill="1" applyBorder="1" applyAlignment="1">
      <alignment horizontal="center" vertical="center"/>
    </xf>
    <xf numFmtId="213" fontId="2" fillId="0" borderId="18" xfId="2" applyNumberFormat="1" applyFont="1" applyFill="1" applyBorder="1" applyAlignment="1">
      <alignment horizontal="center" vertical="center"/>
    </xf>
    <xf numFmtId="213" fontId="2" fillId="0" borderId="20" xfId="2" applyNumberFormat="1" applyFont="1" applyFill="1" applyBorder="1" applyAlignment="1">
      <alignment horizontal="center" vertical="center"/>
    </xf>
    <xf numFmtId="183" fontId="7" fillId="0" borderId="28" xfId="3" applyNumberFormat="1" applyFont="1" applyFill="1" applyBorder="1" applyAlignment="1">
      <alignment horizontal="right" vertical="center"/>
    </xf>
    <xf numFmtId="183" fontId="7" fillId="0" borderId="1" xfId="3" applyNumberFormat="1" applyFont="1" applyFill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 vertical="center"/>
    </xf>
    <xf numFmtId="183" fontId="2" fillId="0" borderId="6" xfId="3" applyNumberFormat="1" applyFont="1" applyFill="1" applyBorder="1" applyAlignment="1">
      <alignment horizontal="center" vertical="center"/>
    </xf>
    <xf numFmtId="183" fontId="2" fillId="0" borderId="20" xfId="3" applyNumberFormat="1" applyFont="1" applyFill="1" applyBorder="1" applyAlignment="1">
      <alignment horizontal="center" vertical="center"/>
    </xf>
    <xf numFmtId="183" fontId="2" fillId="0" borderId="16" xfId="3" applyNumberFormat="1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3" fontId="2" fillId="0" borderId="29" xfId="3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distributed" vertical="center" indent="12"/>
    </xf>
    <xf numFmtId="49" fontId="2" fillId="0" borderId="1" xfId="2" applyNumberFormat="1" applyFont="1" applyFill="1" applyBorder="1" applyAlignment="1">
      <alignment horizontal="center" vertical="center"/>
    </xf>
  </cellXfs>
  <cellStyles count="8">
    <cellStyle name="パーセント 2" xfId="7"/>
    <cellStyle name="桁区切り" xfId="1" builtinId="6"/>
    <cellStyle name="桁区切り 2" xfId="3"/>
    <cellStyle name="桁区切り 2 2" xfId="6"/>
    <cellStyle name="標準" xfId="0" builtinId="0"/>
    <cellStyle name="標準 2" xfId="2"/>
    <cellStyle name="標準 2 2" xfId="5"/>
    <cellStyle name="標準 3" xfId="4"/>
  </cellStyles>
  <dxfs count="0"/>
  <tableStyles count="0" defaultTableStyle="TableStyleMedium2" defaultPivotStyle="PivotStyleLight16"/>
  <colors>
    <mruColors>
      <color rgb="FFD4C1E9"/>
      <color rgb="FFCCFFCC"/>
      <color rgb="FFF863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900" b="0">
                <a:latin typeface="ＭＳ 明朝" panose="02020609040205080304" pitchFamily="17" charset="-128"/>
                <a:ea typeface="ＭＳ 明朝" panose="02020609040205080304" pitchFamily="17" charset="-128"/>
              </a:rPr>
              <a:t>令和４年 年齢別職員構成比</a:t>
            </a:r>
          </a:p>
        </c:rich>
      </c:tx>
      <c:layout>
        <c:manualLayout>
          <c:xMode val="edge"/>
          <c:yMode val="edge"/>
          <c:x val="0.20531974773190012"/>
          <c:y val="5.1252146435857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25808936596446"/>
          <c:y val="0.24179007201531916"/>
          <c:w val="0.54328706300382235"/>
          <c:h val="0.5521463685970969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D9-47C8-A1AA-C78BF8937F39}"/>
              </c:ext>
            </c:extLst>
          </c:dPt>
          <c:dPt>
            <c:idx val="2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D9-47C8-A1AA-C78BF8937F39}"/>
              </c:ext>
            </c:extLst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D9-47C8-A1AA-C78BF8937F39}"/>
              </c:ext>
            </c:extLst>
          </c:dPt>
          <c:dPt>
            <c:idx val="4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D9-47C8-A1AA-C78BF8937F39}"/>
              </c:ext>
            </c:extLst>
          </c:dPt>
          <c:dLbls>
            <c:dLbl>
              <c:idx val="0"/>
              <c:layout>
                <c:manualLayout>
                  <c:x val="-0.15195061705583099"/>
                  <c:y val="-1.328822875406839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19</a:t>
                    </a:r>
                    <a:r>
                      <a:rPr lang="ja-JP" altLang="en-US" sz="800"/>
                      <a:t>歳以下
</a:t>
                    </a:r>
                    <a:r>
                      <a:rPr lang="en-US" altLang="ja-JP" sz="800"/>
                      <a:t>0.2%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CD9-47C8-A1AA-C78BF8937F39}"/>
                </c:ext>
              </c:extLst>
            </c:dLbl>
            <c:dLbl>
              <c:idx val="1"/>
              <c:layout>
                <c:manualLayout>
                  <c:x val="6.6802620664259654E-2"/>
                  <c:y val="-4.290517613048984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20</a:t>
                    </a:r>
                    <a:r>
                      <a:rPr lang="ja-JP" altLang="en-US" sz="800"/>
                      <a:t>～</a:t>
                    </a:r>
                    <a:r>
                      <a:rPr lang="en-US" altLang="ja-JP" sz="800"/>
                      <a:t>29</a:t>
                    </a:r>
                    <a:r>
                      <a:rPr lang="ja-JP" altLang="en-US" sz="800"/>
                      <a:t>歳
</a:t>
                    </a:r>
                    <a:r>
                      <a:rPr lang="en-US" altLang="ja-JP" sz="800"/>
                      <a:t>9.8%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D9-47C8-A1AA-C78BF8937F3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900"/>
                      <a:t>30</a:t>
                    </a:r>
                    <a:r>
                      <a:rPr lang="ja-JP" altLang="en-US" sz="900"/>
                      <a:t>～</a:t>
                    </a:r>
                    <a:r>
                      <a:rPr lang="en-US" altLang="ja-JP" sz="900"/>
                      <a:t>39</a:t>
                    </a:r>
                    <a:r>
                      <a:rPr lang="ja-JP" altLang="en-US" sz="900"/>
                      <a:t>歳
</a:t>
                    </a:r>
                    <a:r>
                      <a:rPr lang="en-US" altLang="ja-JP" sz="900"/>
                      <a:t>32.4%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D9-47C8-A1AA-C78BF8937F3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 sz="900"/>
                      <a:t>40</a:t>
                    </a:r>
                    <a:r>
                      <a:rPr lang="ja-JP" altLang="en-US" sz="900"/>
                      <a:t>～</a:t>
                    </a:r>
                    <a:r>
                      <a:rPr lang="en-US" altLang="ja-JP" sz="900"/>
                      <a:t>49</a:t>
                    </a:r>
                    <a:r>
                      <a:rPr lang="ja-JP" altLang="en-US" sz="900"/>
                      <a:t>歳
</a:t>
                    </a:r>
                    <a:r>
                      <a:rPr lang="en-US" altLang="ja-JP" sz="900"/>
                      <a:t>27.4%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D9-47C8-A1AA-C78BF8937F3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ja-JP" sz="900"/>
                      <a:t>50</a:t>
                    </a:r>
                    <a:r>
                      <a:rPr lang="ja-JP" altLang="en-US" sz="900"/>
                      <a:t>歳以上
</a:t>
                    </a:r>
                    <a:r>
                      <a:rPr lang="en-US" altLang="ja-JP" sz="900"/>
                      <a:t>30.2%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D9-47C8-A1AA-C78BF8937F39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'14-14.15'!$N$40:$R$40</c:f>
              <c:strCache>
                <c:ptCount val="5"/>
                <c:pt idx="0">
                  <c:v>19歳以下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50歳以上</c:v>
                </c:pt>
              </c:strCache>
            </c:strRef>
          </c:cat>
          <c:val>
            <c:numRef>
              <c:f>'14-14.15'!$N$46:$R$46</c:f>
              <c:numCache>
                <c:formatCode>0.0;[Red]0.0</c:formatCode>
                <c:ptCount val="5"/>
                <c:pt idx="0">
                  <c:v>0.2</c:v>
                </c:pt>
                <c:pt idx="1">
                  <c:v>9.8000000000000007</c:v>
                </c:pt>
                <c:pt idx="2">
                  <c:v>32.4</c:v>
                </c:pt>
                <c:pt idx="3">
                  <c:v>27.4</c:v>
                </c:pt>
                <c:pt idx="4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D9-47C8-A1AA-C78BF8937F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12</xdr:row>
      <xdr:rowOff>0</xdr:rowOff>
    </xdr:from>
    <xdr:to>
      <xdr:col>2</xdr:col>
      <xdr:colOff>361950</xdr:colOff>
      <xdr:row>13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520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12</xdr:row>
      <xdr:rowOff>0</xdr:rowOff>
    </xdr:from>
    <xdr:to>
      <xdr:col>2</xdr:col>
      <xdr:colOff>361950</xdr:colOff>
      <xdr:row>13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52600" y="520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12</xdr:row>
      <xdr:rowOff>0</xdr:rowOff>
    </xdr:from>
    <xdr:to>
      <xdr:col>2</xdr:col>
      <xdr:colOff>361950</xdr:colOff>
      <xdr:row>13</xdr:row>
      <xdr:rowOff>47625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52600" y="520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12</xdr:row>
      <xdr:rowOff>0</xdr:rowOff>
    </xdr:from>
    <xdr:to>
      <xdr:col>2</xdr:col>
      <xdr:colOff>361950</xdr:colOff>
      <xdr:row>13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752600" y="520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</xdr:colOff>
      <xdr:row>34</xdr:row>
      <xdr:rowOff>129886</xdr:rowOff>
    </xdr:from>
    <xdr:to>
      <xdr:col>11</xdr:col>
      <xdr:colOff>311727</xdr:colOff>
      <xdr:row>48</xdr:row>
      <xdr:rowOff>116033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V60"/>
  <sheetViews>
    <sheetView view="pageBreakPreview" zoomScale="90" zoomScaleNormal="100" zoomScaleSheetLayoutView="90" workbookViewId="0">
      <pane xSplit="3" ySplit="6" topLeftCell="D40" activePane="bottomRight" state="frozen"/>
      <selection activeCell="N29" sqref="N29"/>
      <selection pane="topRight" activeCell="N29" sqref="N29"/>
      <selection pane="bottomLeft" activeCell="N29" sqref="N29"/>
      <selection pane="bottomRight" activeCell="E4" sqref="E4:E6"/>
    </sheetView>
  </sheetViews>
  <sheetFormatPr defaultColWidth="8.875" defaultRowHeight="12"/>
  <cols>
    <col min="1" max="1" width="3.5" style="1" customWidth="1"/>
    <col min="2" max="2" width="11.875" style="1" customWidth="1"/>
    <col min="3" max="3" width="9.75" style="1" customWidth="1"/>
    <col min="4" max="15" width="9" style="1" customWidth="1"/>
    <col min="16" max="16" width="12.5" style="1" customWidth="1"/>
    <col min="17" max="17" width="2.5" style="1" customWidth="1"/>
    <col min="18" max="18" width="6.25" style="2" customWidth="1"/>
    <col min="19" max="19" width="6.25" style="1" customWidth="1"/>
    <col min="20" max="20" width="9.125" style="1" customWidth="1"/>
    <col min="21" max="16384" width="8.875" style="1"/>
  </cols>
  <sheetData>
    <row r="1" spans="1:21" ht="22.5" customHeight="1">
      <c r="B1" s="1018" t="s">
        <v>0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</row>
    <row r="2" spans="1:21" ht="3.95" customHeight="1"/>
    <row r="3" spans="1:21" ht="12.75" thickBot="1">
      <c r="B3" s="3"/>
      <c r="C3" s="3"/>
      <c r="D3" s="3"/>
      <c r="E3" s="3"/>
      <c r="F3" s="3"/>
      <c r="G3" s="3"/>
      <c r="H3" s="3"/>
      <c r="I3" s="3"/>
      <c r="J3" s="4" t="s">
        <v>1</v>
      </c>
      <c r="K3" s="3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019" t="s">
        <v>3</v>
      </c>
      <c r="B4" s="1019"/>
      <c r="C4" s="1020"/>
      <c r="D4" s="1025" t="s">
        <v>4</v>
      </c>
      <c r="E4" s="1025" t="s">
        <v>5</v>
      </c>
      <c r="F4" s="1027" t="s">
        <v>6</v>
      </c>
      <c r="G4" s="1028"/>
      <c r="H4" s="1028"/>
      <c r="I4" s="1028"/>
      <c r="J4" s="1028"/>
      <c r="K4" s="1028"/>
      <c r="L4" s="1028"/>
      <c r="M4" s="1028"/>
      <c r="N4" s="1028"/>
      <c r="O4" s="1029"/>
      <c r="P4" s="1025" t="s">
        <v>7</v>
      </c>
      <c r="Q4" s="1030" t="s">
        <v>8</v>
      </c>
      <c r="R4" s="1019"/>
      <c r="S4" s="1020"/>
      <c r="T4" s="1025" t="s">
        <v>9</v>
      </c>
      <c r="U4" s="1010" t="s">
        <v>10</v>
      </c>
    </row>
    <row r="5" spans="1:21">
      <c r="A5" s="1021"/>
      <c r="B5" s="1021"/>
      <c r="C5" s="1022"/>
      <c r="D5" s="1026"/>
      <c r="E5" s="1026"/>
      <c r="F5" s="1013" t="s">
        <v>11</v>
      </c>
      <c r="G5" s="1015" t="s">
        <v>12</v>
      </c>
      <c r="H5" s="1016"/>
      <c r="I5" s="1017"/>
      <c r="J5" s="1015" t="s">
        <v>13</v>
      </c>
      <c r="K5" s="1016"/>
      <c r="L5" s="1017"/>
      <c r="M5" s="1015" t="s">
        <v>14</v>
      </c>
      <c r="N5" s="1016"/>
      <c r="O5" s="1017"/>
      <c r="P5" s="1026"/>
      <c r="Q5" s="1011"/>
      <c r="R5" s="1021"/>
      <c r="S5" s="1022"/>
      <c r="T5" s="1026"/>
      <c r="U5" s="1011"/>
    </row>
    <row r="6" spans="1:21">
      <c r="A6" s="1023"/>
      <c r="B6" s="1023"/>
      <c r="C6" s="1024"/>
      <c r="D6" s="1014"/>
      <c r="E6" s="1014"/>
      <c r="F6" s="1014"/>
      <c r="G6" s="5" t="s">
        <v>15</v>
      </c>
      <c r="H6" s="5" t="s">
        <v>16</v>
      </c>
      <c r="I6" s="5" t="s">
        <v>17</v>
      </c>
      <c r="J6" s="5" t="s">
        <v>15</v>
      </c>
      <c r="K6" s="5" t="s">
        <v>16</v>
      </c>
      <c r="L6" s="5" t="s">
        <v>17</v>
      </c>
      <c r="M6" s="5" t="s">
        <v>15</v>
      </c>
      <c r="N6" s="5" t="s">
        <v>16</v>
      </c>
      <c r="O6" s="5" t="s">
        <v>17</v>
      </c>
      <c r="P6" s="1014"/>
      <c r="Q6" s="1012"/>
      <c r="R6" s="1023"/>
      <c r="S6" s="1024"/>
      <c r="T6" s="1014"/>
      <c r="U6" s="1012"/>
    </row>
    <row r="7" spans="1:21">
      <c r="B7" s="6"/>
      <c r="C7" s="6"/>
      <c r="D7" s="7"/>
      <c r="E7" s="8"/>
      <c r="F7" s="8" t="s">
        <v>18</v>
      </c>
      <c r="G7" s="8" t="s">
        <v>18</v>
      </c>
      <c r="H7" s="8"/>
      <c r="I7" s="8"/>
      <c r="J7" s="8" t="s">
        <v>18</v>
      </c>
      <c r="K7" s="8"/>
      <c r="L7" s="8"/>
      <c r="M7" s="8" t="s">
        <v>18</v>
      </c>
      <c r="N7" s="8"/>
      <c r="O7" s="8"/>
      <c r="P7" s="8" t="s">
        <v>18</v>
      </c>
      <c r="Q7" s="8"/>
      <c r="R7" s="9"/>
      <c r="S7" s="8" t="s">
        <v>18</v>
      </c>
      <c r="T7" s="10" t="s">
        <v>18</v>
      </c>
      <c r="U7" s="11"/>
    </row>
    <row r="8" spans="1:21" ht="15" customHeight="1">
      <c r="A8" s="1001">
        <v>30</v>
      </c>
      <c r="B8" s="1001"/>
      <c r="C8" s="12" t="s">
        <v>19</v>
      </c>
      <c r="D8" s="13">
        <v>17</v>
      </c>
      <c r="E8" s="14">
        <v>115</v>
      </c>
      <c r="F8" s="14">
        <v>1601</v>
      </c>
      <c r="G8" s="14">
        <v>466</v>
      </c>
      <c r="H8" s="14">
        <v>231</v>
      </c>
      <c r="I8" s="14">
        <v>235</v>
      </c>
      <c r="J8" s="14">
        <v>520</v>
      </c>
      <c r="K8" s="14">
        <v>274</v>
      </c>
      <c r="L8" s="14">
        <v>246</v>
      </c>
      <c r="M8" s="14">
        <v>615</v>
      </c>
      <c r="N8" s="14">
        <v>308</v>
      </c>
      <c r="O8" s="14">
        <v>307</v>
      </c>
      <c r="P8" s="14">
        <v>827</v>
      </c>
      <c r="Q8" s="14"/>
      <c r="R8" s="15">
        <v>38</v>
      </c>
      <c r="S8" s="14">
        <v>397</v>
      </c>
      <c r="T8" s="16">
        <v>59</v>
      </c>
      <c r="U8" s="17" t="s">
        <v>20</v>
      </c>
    </row>
    <row r="9" spans="1:21" ht="15" customHeight="1">
      <c r="B9" s="18"/>
      <c r="C9" s="12" t="s">
        <v>21</v>
      </c>
      <c r="D9" s="13">
        <v>2</v>
      </c>
      <c r="E9" s="14">
        <v>12</v>
      </c>
      <c r="F9" s="14">
        <v>70</v>
      </c>
      <c r="G9" s="14">
        <v>0</v>
      </c>
      <c r="H9" s="14">
        <v>0</v>
      </c>
      <c r="I9" s="14">
        <v>0</v>
      </c>
      <c r="J9" s="14">
        <v>30</v>
      </c>
      <c r="K9" s="14">
        <v>18</v>
      </c>
      <c r="L9" s="14">
        <v>12</v>
      </c>
      <c r="M9" s="14">
        <v>40</v>
      </c>
      <c r="N9" s="14">
        <v>24</v>
      </c>
      <c r="O9" s="14">
        <v>16</v>
      </c>
      <c r="P9" s="14">
        <v>33</v>
      </c>
      <c r="Q9" s="14"/>
      <c r="R9" s="19">
        <v>9</v>
      </c>
      <c r="S9" s="14">
        <v>48</v>
      </c>
      <c r="T9" s="16">
        <v>5</v>
      </c>
      <c r="U9" s="17" t="s">
        <v>22</v>
      </c>
    </row>
    <row r="10" spans="1:21" ht="15" customHeight="1">
      <c r="B10" s="18"/>
      <c r="C10" s="12" t="s">
        <v>23</v>
      </c>
      <c r="D10" s="13">
        <v>15</v>
      </c>
      <c r="E10" s="14">
        <v>103</v>
      </c>
      <c r="F10" s="14">
        <v>1531</v>
      </c>
      <c r="G10" s="14">
        <v>466</v>
      </c>
      <c r="H10" s="14">
        <v>231</v>
      </c>
      <c r="I10" s="14">
        <v>235</v>
      </c>
      <c r="J10" s="14">
        <v>490</v>
      </c>
      <c r="K10" s="14">
        <v>256</v>
      </c>
      <c r="L10" s="14">
        <v>234</v>
      </c>
      <c r="M10" s="14">
        <v>575</v>
      </c>
      <c r="N10" s="14">
        <v>284</v>
      </c>
      <c r="O10" s="14">
        <v>291</v>
      </c>
      <c r="P10" s="14">
        <v>794</v>
      </c>
      <c r="Q10" s="14"/>
      <c r="R10" s="15">
        <v>29</v>
      </c>
      <c r="S10" s="14">
        <v>349</v>
      </c>
      <c r="T10" s="16">
        <v>54</v>
      </c>
      <c r="U10" s="17" t="s">
        <v>24</v>
      </c>
    </row>
    <row r="11" spans="1:21" ht="3.95" customHeight="1">
      <c r="B11" s="18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4"/>
      <c r="T11" s="16"/>
      <c r="U11" s="17"/>
    </row>
    <row r="12" spans="1:21" ht="15" customHeight="1">
      <c r="A12" s="1001" t="s">
        <v>25</v>
      </c>
      <c r="B12" s="1001"/>
      <c r="C12" s="12" t="s">
        <v>19</v>
      </c>
      <c r="D12" s="13">
        <v>17</v>
      </c>
      <c r="E12" s="14">
        <v>111</v>
      </c>
      <c r="F12" s="14">
        <v>1473</v>
      </c>
      <c r="G12" s="14">
        <v>450</v>
      </c>
      <c r="H12" s="14">
        <v>226</v>
      </c>
      <c r="I12" s="14">
        <v>224</v>
      </c>
      <c r="J12" s="14">
        <v>505</v>
      </c>
      <c r="K12" s="14">
        <v>260</v>
      </c>
      <c r="L12" s="14">
        <v>245</v>
      </c>
      <c r="M12" s="14">
        <v>518</v>
      </c>
      <c r="N12" s="14">
        <v>279</v>
      </c>
      <c r="O12" s="14">
        <v>239</v>
      </c>
      <c r="P12" s="14">
        <v>907</v>
      </c>
      <c r="Q12" s="14"/>
      <c r="R12" s="15">
        <v>35</v>
      </c>
      <c r="S12" s="14">
        <v>388</v>
      </c>
      <c r="T12" s="16">
        <v>68</v>
      </c>
      <c r="U12" s="17" t="s">
        <v>26</v>
      </c>
    </row>
    <row r="13" spans="1:21" ht="15" customHeight="1">
      <c r="B13" s="18"/>
      <c r="C13" s="12" t="s">
        <v>21</v>
      </c>
      <c r="D13" s="13">
        <v>2</v>
      </c>
      <c r="E13" s="14">
        <v>8</v>
      </c>
      <c r="F13" s="14">
        <v>70</v>
      </c>
      <c r="G13" s="20">
        <v>1</v>
      </c>
      <c r="H13" s="20">
        <v>1</v>
      </c>
      <c r="I13" s="20">
        <v>0</v>
      </c>
      <c r="J13" s="14">
        <v>30</v>
      </c>
      <c r="K13" s="14">
        <v>19</v>
      </c>
      <c r="L13" s="14">
        <v>11</v>
      </c>
      <c r="M13" s="14">
        <v>39</v>
      </c>
      <c r="N13" s="14">
        <v>27</v>
      </c>
      <c r="O13" s="14">
        <v>12</v>
      </c>
      <c r="P13" s="14">
        <v>83</v>
      </c>
      <c r="Q13" s="14"/>
      <c r="R13" s="21">
        <v>0</v>
      </c>
      <c r="S13" s="14">
        <v>32</v>
      </c>
      <c r="T13" s="16">
        <v>17</v>
      </c>
      <c r="U13" s="17" t="s">
        <v>22</v>
      </c>
    </row>
    <row r="14" spans="1:21" ht="15" customHeight="1">
      <c r="B14" s="18"/>
      <c r="C14" s="12" t="s">
        <v>23</v>
      </c>
      <c r="D14" s="13">
        <v>15</v>
      </c>
      <c r="E14" s="14">
        <v>103</v>
      </c>
      <c r="F14" s="14">
        <v>1403</v>
      </c>
      <c r="G14" s="14">
        <v>449</v>
      </c>
      <c r="H14" s="14">
        <v>225</v>
      </c>
      <c r="I14" s="14">
        <v>224</v>
      </c>
      <c r="J14" s="14">
        <v>475</v>
      </c>
      <c r="K14" s="14">
        <v>241</v>
      </c>
      <c r="L14" s="14">
        <v>234</v>
      </c>
      <c r="M14" s="14">
        <v>479</v>
      </c>
      <c r="N14" s="14">
        <v>252</v>
      </c>
      <c r="O14" s="14">
        <v>227</v>
      </c>
      <c r="P14" s="14">
        <v>824</v>
      </c>
      <c r="Q14" s="14"/>
      <c r="R14" s="15">
        <v>35</v>
      </c>
      <c r="S14" s="14">
        <v>356</v>
      </c>
      <c r="T14" s="16">
        <v>51</v>
      </c>
      <c r="U14" s="17" t="s">
        <v>24</v>
      </c>
    </row>
    <row r="15" spans="1:21" ht="3.95" customHeight="1">
      <c r="B15" s="18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6"/>
      <c r="U15" s="17"/>
    </row>
    <row r="16" spans="1:21" ht="15" customHeight="1">
      <c r="A16" s="1001" t="s">
        <v>27</v>
      </c>
      <c r="B16" s="1001"/>
      <c r="C16" s="12" t="s">
        <v>19</v>
      </c>
      <c r="D16" s="13">
        <v>20</v>
      </c>
      <c r="E16" s="14">
        <v>120</v>
      </c>
      <c r="F16" s="14">
        <v>1433</v>
      </c>
      <c r="G16" s="14">
        <v>439</v>
      </c>
      <c r="H16" s="14">
        <v>234</v>
      </c>
      <c r="I16" s="14">
        <v>205</v>
      </c>
      <c r="J16" s="14">
        <v>488</v>
      </c>
      <c r="K16" s="14">
        <v>250</v>
      </c>
      <c r="L16" s="14">
        <v>238</v>
      </c>
      <c r="M16" s="14">
        <v>506</v>
      </c>
      <c r="N16" s="14">
        <v>257</v>
      </c>
      <c r="O16" s="14">
        <v>249</v>
      </c>
      <c r="P16" s="14">
        <v>845</v>
      </c>
      <c r="Q16" s="14"/>
      <c r="R16" s="15">
        <v>15</v>
      </c>
      <c r="S16" s="14">
        <v>380</v>
      </c>
      <c r="T16" s="16">
        <v>140</v>
      </c>
      <c r="U16" s="17" t="s">
        <v>28</v>
      </c>
    </row>
    <row r="17" spans="1:22" ht="15" customHeight="1">
      <c r="B17" s="18"/>
      <c r="C17" s="12" t="s">
        <v>21</v>
      </c>
      <c r="D17" s="13">
        <v>2</v>
      </c>
      <c r="E17" s="14">
        <v>8</v>
      </c>
      <c r="F17" s="14">
        <v>51</v>
      </c>
      <c r="G17" s="14">
        <v>0</v>
      </c>
      <c r="H17" s="14">
        <v>0</v>
      </c>
      <c r="I17" s="20">
        <v>0</v>
      </c>
      <c r="J17" s="14">
        <v>20</v>
      </c>
      <c r="K17" s="14">
        <v>12</v>
      </c>
      <c r="L17" s="14">
        <v>8</v>
      </c>
      <c r="M17" s="14">
        <v>31</v>
      </c>
      <c r="N17" s="14">
        <v>19</v>
      </c>
      <c r="O17" s="14">
        <v>12</v>
      </c>
      <c r="P17" s="14">
        <v>77</v>
      </c>
      <c r="Q17" s="14"/>
      <c r="R17" s="21">
        <v>0</v>
      </c>
      <c r="S17" s="14">
        <v>35</v>
      </c>
      <c r="T17" s="16">
        <v>12</v>
      </c>
      <c r="U17" s="17" t="s">
        <v>29</v>
      </c>
    </row>
    <row r="18" spans="1:22" ht="15" customHeight="1">
      <c r="B18" s="18"/>
      <c r="C18" s="12" t="s">
        <v>23</v>
      </c>
      <c r="D18" s="13">
        <v>18</v>
      </c>
      <c r="E18" s="14">
        <v>112</v>
      </c>
      <c r="F18" s="14">
        <v>1382</v>
      </c>
      <c r="G18" s="14">
        <v>439</v>
      </c>
      <c r="H18" s="14">
        <v>234</v>
      </c>
      <c r="I18" s="14">
        <v>205</v>
      </c>
      <c r="J18" s="14">
        <v>468</v>
      </c>
      <c r="K18" s="14">
        <v>238</v>
      </c>
      <c r="L18" s="14">
        <v>230</v>
      </c>
      <c r="M18" s="14">
        <v>475</v>
      </c>
      <c r="N18" s="14">
        <v>238</v>
      </c>
      <c r="O18" s="14">
        <v>237</v>
      </c>
      <c r="P18" s="14">
        <v>768</v>
      </c>
      <c r="Q18" s="14"/>
      <c r="R18" s="15">
        <v>15</v>
      </c>
      <c r="S18" s="14">
        <v>345</v>
      </c>
      <c r="T18" s="16">
        <v>128</v>
      </c>
      <c r="U18" s="17" t="s">
        <v>30</v>
      </c>
    </row>
    <row r="19" spans="1:22" ht="3.95" customHeight="1">
      <c r="B19" s="18"/>
      <c r="C19" s="1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  <c r="T19" s="16"/>
      <c r="U19" s="17"/>
    </row>
    <row r="20" spans="1:22" ht="15" customHeight="1">
      <c r="A20" s="1001" t="s">
        <v>31</v>
      </c>
      <c r="B20" s="1001"/>
      <c r="C20" s="12" t="s">
        <v>19</v>
      </c>
      <c r="D20" s="13">
        <v>20</v>
      </c>
      <c r="E20" s="14">
        <v>122</v>
      </c>
      <c r="F20" s="14">
        <v>1311</v>
      </c>
      <c r="G20" s="14">
        <v>365</v>
      </c>
      <c r="H20" s="14">
        <v>183</v>
      </c>
      <c r="I20" s="14">
        <v>182</v>
      </c>
      <c r="J20" s="14">
        <v>462</v>
      </c>
      <c r="K20" s="14">
        <v>242</v>
      </c>
      <c r="L20" s="14">
        <v>220</v>
      </c>
      <c r="M20" s="14">
        <v>484</v>
      </c>
      <c r="N20" s="14">
        <v>248</v>
      </c>
      <c r="O20" s="14">
        <v>236</v>
      </c>
      <c r="P20" s="14">
        <v>817</v>
      </c>
      <c r="Q20" s="14"/>
      <c r="R20" s="15">
        <v>20</v>
      </c>
      <c r="S20" s="14">
        <v>368</v>
      </c>
      <c r="T20" s="16">
        <v>186</v>
      </c>
      <c r="U20" s="17" t="s">
        <v>32</v>
      </c>
    </row>
    <row r="21" spans="1:22" ht="15" customHeight="1">
      <c r="B21" s="18"/>
      <c r="C21" s="12" t="s">
        <v>21</v>
      </c>
      <c r="D21" s="13">
        <v>2</v>
      </c>
      <c r="E21" s="14">
        <v>10</v>
      </c>
      <c r="F21" s="14">
        <v>35</v>
      </c>
      <c r="G21" s="20">
        <v>0</v>
      </c>
      <c r="H21" s="20">
        <v>0</v>
      </c>
      <c r="I21" s="20">
        <v>0</v>
      </c>
      <c r="J21" s="14">
        <v>14</v>
      </c>
      <c r="K21" s="14">
        <v>6</v>
      </c>
      <c r="L21" s="14">
        <v>8</v>
      </c>
      <c r="M21" s="14">
        <v>21</v>
      </c>
      <c r="N21" s="14">
        <v>13</v>
      </c>
      <c r="O21" s="14">
        <v>8</v>
      </c>
      <c r="P21" s="14">
        <v>65</v>
      </c>
      <c r="Q21" s="14"/>
      <c r="R21" s="21">
        <v>0</v>
      </c>
      <c r="S21" s="14">
        <v>27</v>
      </c>
      <c r="T21" s="16">
        <v>26</v>
      </c>
      <c r="U21" s="17" t="s">
        <v>29</v>
      </c>
    </row>
    <row r="22" spans="1:22" ht="15" customHeight="1">
      <c r="B22" s="18"/>
      <c r="C22" s="12" t="s">
        <v>23</v>
      </c>
      <c r="D22" s="13">
        <v>18</v>
      </c>
      <c r="E22" s="14">
        <v>112</v>
      </c>
      <c r="F22" s="14">
        <v>1276</v>
      </c>
      <c r="G22" s="14">
        <v>365</v>
      </c>
      <c r="H22" s="14">
        <v>183</v>
      </c>
      <c r="I22" s="14">
        <v>182</v>
      </c>
      <c r="J22" s="14">
        <v>448</v>
      </c>
      <c r="K22" s="14">
        <v>236</v>
      </c>
      <c r="L22" s="14">
        <v>212</v>
      </c>
      <c r="M22" s="14">
        <v>463</v>
      </c>
      <c r="N22" s="14">
        <v>235</v>
      </c>
      <c r="O22" s="14">
        <v>228</v>
      </c>
      <c r="P22" s="14">
        <v>752</v>
      </c>
      <c r="Q22" s="14"/>
      <c r="R22" s="15">
        <v>20</v>
      </c>
      <c r="S22" s="14">
        <v>341</v>
      </c>
      <c r="T22" s="16">
        <v>160</v>
      </c>
      <c r="U22" s="17" t="s">
        <v>30</v>
      </c>
    </row>
    <row r="23" spans="1:22" ht="3.95" customHeight="1">
      <c r="B23" s="18"/>
      <c r="C23" s="12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6"/>
      <c r="U23" s="17"/>
    </row>
    <row r="24" spans="1:22" s="28" customFormat="1" ht="15" customHeight="1">
      <c r="A24" s="1002" t="s">
        <v>33</v>
      </c>
      <c r="B24" s="1002"/>
      <c r="C24" s="22" t="s">
        <v>34</v>
      </c>
      <c r="D24" s="23">
        <f>SUM(D25:D26)</f>
        <v>20</v>
      </c>
      <c r="E24" s="24">
        <f>SUM(E25:E26)</f>
        <v>115</v>
      </c>
      <c r="F24" s="24">
        <f>SUM(F25:F26)</f>
        <v>2232</v>
      </c>
      <c r="G24" s="24">
        <f t="shared" ref="G24:O24" si="0">SUM(G25:G26)</f>
        <v>722</v>
      </c>
      <c r="H24" s="24">
        <f t="shared" si="0"/>
        <v>362</v>
      </c>
      <c r="I24" s="24">
        <f t="shared" si="0"/>
        <v>360</v>
      </c>
      <c r="J24" s="24">
        <f>SUM(J25:J26)</f>
        <v>702</v>
      </c>
      <c r="K24" s="24">
        <f t="shared" si="0"/>
        <v>368</v>
      </c>
      <c r="L24" s="24">
        <f t="shared" si="0"/>
        <v>334</v>
      </c>
      <c r="M24" s="24">
        <f t="shared" si="0"/>
        <v>808</v>
      </c>
      <c r="N24" s="24">
        <f t="shared" si="0"/>
        <v>420</v>
      </c>
      <c r="O24" s="24">
        <f t="shared" si="0"/>
        <v>388</v>
      </c>
      <c r="P24" s="24">
        <f>SUM(P25:P26)</f>
        <v>828</v>
      </c>
      <c r="Q24" s="24"/>
      <c r="R24" s="25">
        <f>SUM(R25:R26)</f>
        <v>39</v>
      </c>
      <c r="S24" s="24">
        <f>SUM(S25:S26)</f>
        <v>350</v>
      </c>
      <c r="T24" s="26">
        <f>SUM(T25:T26)</f>
        <v>209</v>
      </c>
      <c r="U24" s="27" t="s">
        <v>35</v>
      </c>
    </row>
    <row r="25" spans="1:22" s="28" customFormat="1" ht="15" customHeight="1">
      <c r="B25" s="29"/>
      <c r="C25" s="22" t="s">
        <v>29</v>
      </c>
      <c r="D25" s="23">
        <f>+D28+D31</f>
        <v>2</v>
      </c>
      <c r="E25" s="24">
        <f t="shared" ref="E25:P25" si="1">SUM(E29:E32)</f>
        <v>10</v>
      </c>
      <c r="F25" s="24">
        <f>SUM(F29:F32)</f>
        <v>112</v>
      </c>
      <c r="G25" s="30">
        <f t="shared" si="1"/>
        <v>29</v>
      </c>
      <c r="H25" s="30">
        <f t="shared" si="1"/>
        <v>14</v>
      </c>
      <c r="I25" s="30">
        <f t="shared" si="1"/>
        <v>15</v>
      </c>
      <c r="J25" s="24">
        <f t="shared" si="1"/>
        <v>38</v>
      </c>
      <c r="K25" s="24">
        <f t="shared" si="1"/>
        <v>19</v>
      </c>
      <c r="L25" s="24">
        <f>SUM(L29:L32)</f>
        <v>19</v>
      </c>
      <c r="M25" s="24">
        <f t="shared" si="1"/>
        <v>45</v>
      </c>
      <c r="N25" s="24">
        <f t="shared" si="1"/>
        <v>23</v>
      </c>
      <c r="O25" s="24">
        <f t="shared" si="1"/>
        <v>22</v>
      </c>
      <c r="P25" s="24">
        <f t="shared" si="1"/>
        <v>54</v>
      </c>
      <c r="Q25" s="24"/>
      <c r="R25" s="25">
        <f>SUM(R29:R32)</f>
        <v>13</v>
      </c>
      <c r="S25" s="24">
        <f>SUM(S29:S32)</f>
        <v>23</v>
      </c>
      <c r="T25" s="26">
        <f>SUM(T29:T32)</f>
        <v>25</v>
      </c>
      <c r="U25" s="27" t="s">
        <v>29</v>
      </c>
      <c r="V25" s="31"/>
    </row>
    <row r="26" spans="1:22" s="28" customFormat="1" ht="15" customHeight="1">
      <c r="A26" s="32"/>
      <c r="B26" s="32"/>
      <c r="C26" s="33" t="s">
        <v>30</v>
      </c>
      <c r="D26" s="34">
        <f>+D41+D34</f>
        <v>18</v>
      </c>
      <c r="E26" s="35">
        <f>SUM(E35:E54)</f>
        <v>105</v>
      </c>
      <c r="F26" s="35">
        <f t="shared" ref="F26:P26" si="2">SUM(F35:F54)</f>
        <v>2120</v>
      </c>
      <c r="G26" s="35">
        <f t="shared" si="2"/>
        <v>693</v>
      </c>
      <c r="H26" s="35">
        <f t="shared" si="2"/>
        <v>348</v>
      </c>
      <c r="I26" s="35">
        <f t="shared" si="2"/>
        <v>345</v>
      </c>
      <c r="J26" s="35">
        <f t="shared" si="2"/>
        <v>664</v>
      </c>
      <c r="K26" s="35">
        <f t="shared" si="2"/>
        <v>349</v>
      </c>
      <c r="L26" s="35">
        <f t="shared" si="2"/>
        <v>315</v>
      </c>
      <c r="M26" s="35">
        <f t="shared" si="2"/>
        <v>763</v>
      </c>
      <c r="N26" s="35">
        <f t="shared" si="2"/>
        <v>397</v>
      </c>
      <c r="O26" s="35">
        <f t="shared" si="2"/>
        <v>366</v>
      </c>
      <c r="P26" s="35">
        <f t="shared" si="2"/>
        <v>774</v>
      </c>
      <c r="Q26" s="35"/>
      <c r="R26" s="36">
        <f>SUM(R35:R54)</f>
        <v>26</v>
      </c>
      <c r="S26" s="35">
        <f>SUM(S35:S54)</f>
        <v>327</v>
      </c>
      <c r="T26" s="37">
        <f>SUM(T35:T54)</f>
        <v>184</v>
      </c>
      <c r="U26" s="38" t="s">
        <v>30</v>
      </c>
      <c r="V26" s="31"/>
    </row>
    <row r="27" spans="1:22" ht="2.1" customHeight="1"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40"/>
      <c r="T27" s="42"/>
      <c r="U27" s="11"/>
    </row>
    <row r="28" spans="1:22" ht="18.75" customHeight="1">
      <c r="A28" s="43" t="s">
        <v>29</v>
      </c>
      <c r="C28" s="6"/>
      <c r="D28" s="39">
        <v>1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40"/>
      <c r="T28" s="42"/>
      <c r="U28" s="11"/>
    </row>
    <row r="29" spans="1:22" ht="18.75" customHeight="1">
      <c r="B29" s="1003" t="s">
        <v>36</v>
      </c>
      <c r="C29" s="1004"/>
      <c r="D29" s="13"/>
      <c r="E29" s="44">
        <v>2</v>
      </c>
      <c r="F29" s="44">
        <v>16</v>
      </c>
      <c r="G29" s="20">
        <v>0</v>
      </c>
      <c r="H29" s="20">
        <v>0</v>
      </c>
      <c r="I29" s="20">
        <v>0</v>
      </c>
      <c r="J29" s="44">
        <v>6</v>
      </c>
      <c r="K29" s="44">
        <v>3</v>
      </c>
      <c r="L29" s="44">
        <v>3</v>
      </c>
      <c r="M29" s="44">
        <v>10</v>
      </c>
      <c r="N29" s="44">
        <v>5</v>
      </c>
      <c r="O29" s="44">
        <v>5</v>
      </c>
      <c r="P29" s="44">
        <v>13</v>
      </c>
      <c r="Q29" s="44"/>
      <c r="R29" s="21">
        <v>0</v>
      </c>
      <c r="S29" s="44">
        <v>3</v>
      </c>
      <c r="T29" s="45">
        <v>6</v>
      </c>
      <c r="U29" s="17" t="s">
        <v>29</v>
      </c>
    </row>
    <row r="30" spans="1:22" ht="2.1" customHeight="1">
      <c r="A30" s="46"/>
      <c r="B30" s="47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2"/>
    </row>
    <row r="31" spans="1:22" ht="18.75" customHeight="1">
      <c r="A31" s="1005" t="s">
        <v>37</v>
      </c>
      <c r="B31" s="1005"/>
      <c r="C31" s="12"/>
      <c r="D31" s="13">
        <v>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53"/>
    </row>
    <row r="32" spans="1:22" ht="18.75" customHeight="1">
      <c r="B32" s="1006" t="s">
        <v>38</v>
      </c>
      <c r="C32" s="1004"/>
      <c r="D32" s="13"/>
      <c r="E32" s="44">
        <v>8</v>
      </c>
      <c r="F32" s="44">
        <v>96</v>
      </c>
      <c r="G32" s="44">
        <v>29</v>
      </c>
      <c r="H32" s="44">
        <v>14</v>
      </c>
      <c r="I32" s="44">
        <v>15</v>
      </c>
      <c r="J32" s="44">
        <v>32</v>
      </c>
      <c r="K32" s="44">
        <v>16</v>
      </c>
      <c r="L32" s="44">
        <v>16</v>
      </c>
      <c r="M32" s="44">
        <v>35</v>
      </c>
      <c r="N32" s="44">
        <v>18</v>
      </c>
      <c r="O32" s="44">
        <v>17</v>
      </c>
      <c r="P32" s="44">
        <v>41</v>
      </c>
      <c r="Q32" s="44"/>
      <c r="R32" s="15">
        <v>13</v>
      </c>
      <c r="S32" s="44">
        <v>20</v>
      </c>
      <c r="T32" s="45">
        <v>19</v>
      </c>
      <c r="U32" s="17" t="s">
        <v>29</v>
      </c>
    </row>
    <row r="33" spans="1:21" ht="2.1" customHeight="1">
      <c r="A33" s="46"/>
      <c r="B33" s="47"/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21" ht="18.75" customHeight="1">
      <c r="A34" s="6" t="s">
        <v>39</v>
      </c>
      <c r="B34" s="54"/>
      <c r="C34" s="12"/>
      <c r="D34" s="39">
        <v>5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5"/>
      <c r="R34" s="57"/>
      <c r="S34" s="55"/>
      <c r="T34" s="58"/>
      <c r="U34" s="53"/>
    </row>
    <row r="35" spans="1:21" ht="18.75" customHeight="1">
      <c r="B35" s="18" t="s">
        <v>40</v>
      </c>
      <c r="C35" s="18" t="s">
        <v>41</v>
      </c>
      <c r="D35" s="13"/>
      <c r="E35" s="44">
        <v>7</v>
      </c>
      <c r="F35" s="44">
        <v>107</v>
      </c>
      <c r="G35" s="44">
        <v>32</v>
      </c>
      <c r="H35" s="44">
        <v>15</v>
      </c>
      <c r="I35" s="44">
        <v>17</v>
      </c>
      <c r="J35" s="44">
        <v>28</v>
      </c>
      <c r="K35" s="44">
        <v>13</v>
      </c>
      <c r="L35" s="44">
        <v>15</v>
      </c>
      <c r="M35" s="44">
        <v>47</v>
      </c>
      <c r="N35" s="44">
        <v>25</v>
      </c>
      <c r="O35" s="44">
        <v>22</v>
      </c>
      <c r="P35" s="44">
        <v>41</v>
      </c>
      <c r="Q35" s="44"/>
      <c r="R35" s="15">
        <v>1</v>
      </c>
      <c r="S35" s="44">
        <v>8</v>
      </c>
      <c r="T35" s="45">
        <v>3</v>
      </c>
      <c r="U35" s="17" t="s">
        <v>30</v>
      </c>
    </row>
    <row r="36" spans="1:21" ht="18.75" customHeight="1">
      <c r="B36" s="18" t="s">
        <v>42</v>
      </c>
      <c r="C36" s="18" t="s">
        <v>43</v>
      </c>
      <c r="D36" s="13"/>
      <c r="E36" s="44">
        <v>11</v>
      </c>
      <c r="F36" s="44">
        <v>202</v>
      </c>
      <c r="G36" s="44">
        <v>61</v>
      </c>
      <c r="H36" s="44">
        <v>32</v>
      </c>
      <c r="I36" s="44">
        <v>29</v>
      </c>
      <c r="J36" s="44">
        <v>69</v>
      </c>
      <c r="K36" s="44">
        <v>34</v>
      </c>
      <c r="L36" s="44">
        <v>35</v>
      </c>
      <c r="M36" s="44">
        <v>72</v>
      </c>
      <c r="N36" s="44">
        <v>42</v>
      </c>
      <c r="O36" s="44">
        <v>30</v>
      </c>
      <c r="P36" s="44">
        <v>101</v>
      </c>
      <c r="Q36" s="44"/>
      <c r="R36" s="15">
        <v>1</v>
      </c>
      <c r="S36" s="44">
        <v>16</v>
      </c>
      <c r="T36" s="45">
        <v>6</v>
      </c>
      <c r="U36" s="17" t="s">
        <v>43</v>
      </c>
    </row>
    <row r="37" spans="1:21" ht="18.75" customHeight="1">
      <c r="B37" s="18" t="s">
        <v>44</v>
      </c>
      <c r="C37" s="18" t="s">
        <v>43</v>
      </c>
      <c r="D37" s="13"/>
      <c r="E37" s="44">
        <v>10</v>
      </c>
      <c r="F37" s="44">
        <v>134</v>
      </c>
      <c r="G37" s="44">
        <v>33</v>
      </c>
      <c r="H37" s="44">
        <v>15</v>
      </c>
      <c r="I37" s="44">
        <v>18</v>
      </c>
      <c r="J37" s="44">
        <v>54</v>
      </c>
      <c r="K37" s="44">
        <v>31</v>
      </c>
      <c r="L37" s="44">
        <v>23</v>
      </c>
      <c r="M37" s="44">
        <v>47</v>
      </c>
      <c r="N37" s="44">
        <v>23</v>
      </c>
      <c r="O37" s="44">
        <v>24</v>
      </c>
      <c r="P37" s="44">
        <v>55</v>
      </c>
      <c r="Q37" s="44"/>
      <c r="R37" s="15">
        <v>3</v>
      </c>
      <c r="S37" s="44">
        <v>14</v>
      </c>
      <c r="T37" s="45">
        <v>6</v>
      </c>
      <c r="U37" s="17" t="s">
        <v>45</v>
      </c>
    </row>
    <row r="38" spans="1:21" ht="18.75" customHeight="1">
      <c r="B38" s="18" t="s">
        <v>46</v>
      </c>
      <c r="C38" s="18" t="s">
        <v>43</v>
      </c>
      <c r="D38" s="13"/>
      <c r="E38" s="44">
        <v>15</v>
      </c>
      <c r="F38" s="44">
        <v>395</v>
      </c>
      <c r="G38" s="44">
        <v>138</v>
      </c>
      <c r="H38" s="44">
        <v>71</v>
      </c>
      <c r="I38" s="44">
        <v>67</v>
      </c>
      <c r="J38" s="44">
        <v>105</v>
      </c>
      <c r="K38" s="44">
        <v>52</v>
      </c>
      <c r="L38" s="44">
        <v>53</v>
      </c>
      <c r="M38" s="44">
        <v>152</v>
      </c>
      <c r="N38" s="44">
        <v>77</v>
      </c>
      <c r="O38" s="44">
        <v>75</v>
      </c>
      <c r="P38" s="44">
        <v>135</v>
      </c>
      <c r="Q38" s="44"/>
      <c r="R38" s="15">
        <v>3</v>
      </c>
      <c r="S38" s="44">
        <v>23</v>
      </c>
      <c r="T38" s="45">
        <v>17</v>
      </c>
      <c r="U38" s="17" t="s">
        <v>45</v>
      </c>
    </row>
    <row r="39" spans="1:21" ht="18.75" customHeight="1">
      <c r="B39" s="18" t="s">
        <v>47</v>
      </c>
      <c r="C39" s="18" t="s">
        <v>43</v>
      </c>
      <c r="D39" s="13"/>
      <c r="E39" s="44">
        <v>9</v>
      </c>
      <c r="F39" s="44">
        <v>180</v>
      </c>
      <c r="G39" s="44">
        <v>52</v>
      </c>
      <c r="H39" s="44">
        <v>24</v>
      </c>
      <c r="I39" s="44">
        <v>28</v>
      </c>
      <c r="J39" s="44">
        <v>53</v>
      </c>
      <c r="K39" s="44">
        <v>27</v>
      </c>
      <c r="L39" s="44">
        <v>26</v>
      </c>
      <c r="M39" s="44">
        <v>75</v>
      </c>
      <c r="N39" s="44">
        <v>43</v>
      </c>
      <c r="O39" s="44">
        <v>32</v>
      </c>
      <c r="P39" s="44">
        <v>69</v>
      </c>
      <c r="Q39" s="44"/>
      <c r="R39" s="15">
        <v>1</v>
      </c>
      <c r="S39" s="44">
        <v>10</v>
      </c>
      <c r="T39" s="45">
        <v>4</v>
      </c>
      <c r="U39" s="17" t="s">
        <v>45</v>
      </c>
    </row>
    <row r="40" spans="1:21" s="65" customFormat="1" ht="2.1" customHeight="1">
      <c r="A40" s="59"/>
      <c r="B40" s="59"/>
      <c r="C40" s="60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4"/>
    </row>
    <row r="41" spans="1:21" ht="18.75" customHeight="1">
      <c r="A41" s="1007" t="s">
        <v>48</v>
      </c>
      <c r="B41" s="1007"/>
      <c r="C41" s="1008"/>
      <c r="D41" s="13">
        <v>13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53"/>
    </row>
    <row r="42" spans="1:21" ht="21.75" customHeight="1">
      <c r="B42" s="996" t="s">
        <v>49</v>
      </c>
      <c r="C42" s="997"/>
      <c r="D42" s="13"/>
      <c r="E42" s="44">
        <v>5</v>
      </c>
      <c r="F42" s="44">
        <v>111</v>
      </c>
      <c r="G42" s="44">
        <v>35</v>
      </c>
      <c r="H42" s="44">
        <v>18</v>
      </c>
      <c r="I42" s="44">
        <v>17</v>
      </c>
      <c r="J42" s="66">
        <v>38</v>
      </c>
      <c r="K42" s="44">
        <v>21</v>
      </c>
      <c r="L42" s="44">
        <v>17</v>
      </c>
      <c r="M42" s="44">
        <v>38</v>
      </c>
      <c r="N42" s="44">
        <v>23</v>
      </c>
      <c r="O42" s="44">
        <v>15</v>
      </c>
      <c r="P42" s="44">
        <v>36</v>
      </c>
      <c r="Q42" s="44"/>
      <c r="R42" s="21">
        <v>0</v>
      </c>
      <c r="S42" s="44">
        <v>23</v>
      </c>
      <c r="T42" s="45">
        <v>16</v>
      </c>
      <c r="U42" s="17" t="s">
        <v>30</v>
      </c>
    </row>
    <row r="43" spans="1:21" ht="21" customHeight="1">
      <c r="B43" s="996" t="s">
        <v>50</v>
      </c>
      <c r="C43" s="1009"/>
      <c r="D43" s="13"/>
      <c r="E43" s="44">
        <v>3</v>
      </c>
      <c r="F43" s="44">
        <v>92</v>
      </c>
      <c r="G43" s="44">
        <v>31</v>
      </c>
      <c r="H43" s="44">
        <v>19</v>
      </c>
      <c r="I43" s="44">
        <v>12</v>
      </c>
      <c r="J43" s="67">
        <v>30</v>
      </c>
      <c r="K43" s="44">
        <v>18</v>
      </c>
      <c r="L43" s="44">
        <v>12</v>
      </c>
      <c r="M43" s="44">
        <v>31</v>
      </c>
      <c r="N43" s="44">
        <v>16</v>
      </c>
      <c r="O43" s="44">
        <v>15</v>
      </c>
      <c r="P43" s="44">
        <v>30</v>
      </c>
      <c r="Q43" s="44"/>
      <c r="R43" s="21">
        <v>0</v>
      </c>
      <c r="S43" s="44">
        <v>25</v>
      </c>
      <c r="T43" s="45">
        <v>5</v>
      </c>
      <c r="U43" s="17" t="s">
        <v>45</v>
      </c>
    </row>
    <row r="44" spans="1:21" ht="18.75" customHeight="1">
      <c r="B44" s="996" t="s">
        <v>51</v>
      </c>
      <c r="C44" s="998"/>
      <c r="D44" s="13"/>
      <c r="E44" s="44">
        <v>3</v>
      </c>
      <c r="F44" s="44">
        <v>101</v>
      </c>
      <c r="G44" s="44">
        <v>35</v>
      </c>
      <c r="H44" s="44">
        <v>15</v>
      </c>
      <c r="I44" s="44">
        <v>20</v>
      </c>
      <c r="J44" s="66">
        <v>32</v>
      </c>
      <c r="K44" s="44">
        <v>19</v>
      </c>
      <c r="L44" s="44">
        <v>13</v>
      </c>
      <c r="M44" s="44">
        <v>34</v>
      </c>
      <c r="N44" s="44">
        <v>17</v>
      </c>
      <c r="O44" s="44">
        <v>17</v>
      </c>
      <c r="P44" s="44">
        <v>35</v>
      </c>
      <c r="Q44" s="44"/>
      <c r="R44" s="21">
        <v>0</v>
      </c>
      <c r="S44" s="44">
        <v>29</v>
      </c>
      <c r="T44" s="45">
        <v>12</v>
      </c>
      <c r="U44" s="17" t="s">
        <v>45</v>
      </c>
    </row>
    <row r="45" spans="1:21" ht="18.75" customHeight="1">
      <c r="B45" s="996" t="s">
        <v>52</v>
      </c>
      <c r="C45" s="998"/>
      <c r="D45" s="13"/>
      <c r="E45" s="44">
        <v>3</v>
      </c>
      <c r="F45" s="44">
        <v>94</v>
      </c>
      <c r="G45" s="44">
        <v>32</v>
      </c>
      <c r="H45" s="44">
        <v>23</v>
      </c>
      <c r="I45" s="44">
        <v>9</v>
      </c>
      <c r="J45" s="66">
        <v>32</v>
      </c>
      <c r="K45" s="44">
        <v>20</v>
      </c>
      <c r="L45" s="44">
        <v>12</v>
      </c>
      <c r="M45" s="44">
        <v>30</v>
      </c>
      <c r="N45" s="44">
        <v>15</v>
      </c>
      <c r="O45" s="44">
        <v>15</v>
      </c>
      <c r="P45" s="44">
        <v>30</v>
      </c>
      <c r="Q45" s="44"/>
      <c r="R45" s="15">
        <v>1</v>
      </c>
      <c r="S45" s="44">
        <v>28</v>
      </c>
      <c r="T45" s="45">
        <v>15</v>
      </c>
      <c r="U45" s="17" t="s">
        <v>45</v>
      </c>
    </row>
    <row r="46" spans="1:21" ht="21.75" customHeight="1">
      <c r="B46" s="996" t="s">
        <v>53</v>
      </c>
      <c r="C46" s="997"/>
      <c r="D46" s="13"/>
      <c r="E46" s="44">
        <v>3</v>
      </c>
      <c r="F46" s="44">
        <v>69</v>
      </c>
      <c r="G46" s="44">
        <v>23</v>
      </c>
      <c r="H46" s="44">
        <v>14</v>
      </c>
      <c r="I46" s="44">
        <v>9</v>
      </c>
      <c r="J46" s="66">
        <v>19</v>
      </c>
      <c r="K46" s="44">
        <v>10</v>
      </c>
      <c r="L46" s="44">
        <v>9</v>
      </c>
      <c r="M46" s="44">
        <v>27</v>
      </c>
      <c r="N46" s="44">
        <v>12</v>
      </c>
      <c r="O46" s="44">
        <v>15</v>
      </c>
      <c r="P46" s="44">
        <v>22</v>
      </c>
      <c r="Q46" s="44"/>
      <c r="R46" s="15">
        <v>4</v>
      </c>
      <c r="S46" s="44">
        <v>16</v>
      </c>
      <c r="T46" s="45">
        <v>4</v>
      </c>
      <c r="U46" s="17" t="s">
        <v>45</v>
      </c>
    </row>
    <row r="47" spans="1:21" ht="21.75" customHeight="1">
      <c r="B47" s="996" t="s">
        <v>54</v>
      </c>
      <c r="C47" s="997"/>
      <c r="D47" s="13"/>
      <c r="E47" s="44">
        <v>6</v>
      </c>
      <c r="F47" s="44">
        <v>116</v>
      </c>
      <c r="G47" s="44">
        <v>40</v>
      </c>
      <c r="H47" s="44">
        <v>16</v>
      </c>
      <c r="I47" s="44">
        <v>24</v>
      </c>
      <c r="J47" s="66">
        <v>33</v>
      </c>
      <c r="K47" s="44">
        <v>20</v>
      </c>
      <c r="L47" s="44">
        <v>13</v>
      </c>
      <c r="M47" s="44">
        <v>43</v>
      </c>
      <c r="N47" s="44">
        <v>23</v>
      </c>
      <c r="O47" s="44">
        <v>20</v>
      </c>
      <c r="P47" s="44">
        <v>44</v>
      </c>
      <c r="Q47" s="44"/>
      <c r="R47" s="21">
        <v>0</v>
      </c>
      <c r="S47" s="44">
        <v>23</v>
      </c>
      <c r="T47" s="45">
        <v>8</v>
      </c>
      <c r="U47" s="17" t="s">
        <v>45</v>
      </c>
    </row>
    <row r="48" spans="1:21" ht="21.75" customHeight="1">
      <c r="B48" s="996" t="s">
        <v>55</v>
      </c>
      <c r="C48" s="997"/>
      <c r="D48" s="13"/>
      <c r="E48" s="44">
        <v>7</v>
      </c>
      <c r="F48" s="44">
        <v>120</v>
      </c>
      <c r="G48" s="44">
        <v>35</v>
      </c>
      <c r="H48" s="44">
        <v>19</v>
      </c>
      <c r="I48" s="44">
        <v>16</v>
      </c>
      <c r="J48" s="66">
        <v>42</v>
      </c>
      <c r="K48" s="44">
        <v>25</v>
      </c>
      <c r="L48" s="44">
        <v>17</v>
      </c>
      <c r="M48" s="44">
        <v>43</v>
      </c>
      <c r="N48" s="44">
        <v>22</v>
      </c>
      <c r="O48" s="44">
        <v>21</v>
      </c>
      <c r="P48" s="44">
        <v>46</v>
      </c>
      <c r="Q48" s="44"/>
      <c r="R48" s="15">
        <v>5</v>
      </c>
      <c r="S48" s="44">
        <v>7</v>
      </c>
      <c r="T48" s="45">
        <v>15</v>
      </c>
      <c r="U48" s="17" t="s">
        <v>45</v>
      </c>
    </row>
    <row r="49" spans="1:21" ht="21.75" customHeight="1">
      <c r="B49" s="996" t="s">
        <v>56</v>
      </c>
      <c r="C49" s="997"/>
      <c r="D49" s="13"/>
      <c r="E49" s="44">
        <v>7</v>
      </c>
      <c r="F49" s="44">
        <v>122</v>
      </c>
      <c r="G49" s="44">
        <v>41</v>
      </c>
      <c r="H49" s="44">
        <v>18</v>
      </c>
      <c r="I49" s="44">
        <v>23</v>
      </c>
      <c r="J49" s="66">
        <v>42</v>
      </c>
      <c r="K49" s="44">
        <v>21</v>
      </c>
      <c r="L49" s="44">
        <v>21</v>
      </c>
      <c r="M49" s="44">
        <v>39</v>
      </c>
      <c r="N49" s="44">
        <v>17</v>
      </c>
      <c r="O49" s="44">
        <v>22</v>
      </c>
      <c r="P49" s="44">
        <v>40</v>
      </c>
      <c r="Q49" s="44"/>
      <c r="R49" s="15">
        <v>2</v>
      </c>
      <c r="S49" s="44">
        <v>27</v>
      </c>
      <c r="T49" s="45">
        <v>18</v>
      </c>
      <c r="U49" s="17" t="s">
        <v>45</v>
      </c>
    </row>
    <row r="50" spans="1:21" ht="21.75" customHeight="1">
      <c r="B50" s="996" t="s">
        <v>57</v>
      </c>
      <c r="C50" s="997"/>
      <c r="D50" s="13"/>
      <c r="E50" s="44">
        <v>3</v>
      </c>
      <c r="F50" s="44">
        <v>55</v>
      </c>
      <c r="G50" s="44">
        <v>19</v>
      </c>
      <c r="H50" s="44">
        <v>11</v>
      </c>
      <c r="I50" s="44">
        <v>8</v>
      </c>
      <c r="J50" s="66">
        <v>17</v>
      </c>
      <c r="K50" s="44">
        <v>6</v>
      </c>
      <c r="L50" s="44">
        <v>11</v>
      </c>
      <c r="M50" s="44">
        <v>19</v>
      </c>
      <c r="N50" s="44">
        <v>10</v>
      </c>
      <c r="O50" s="44">
        <v>9</v>
      </c>
      <c r="P50" s="44">
        <v>20</v>
      </c>
      <c r="Q50" s="44"/>
      <c r="R50" s="21">
        <v>0</v>
      </c>
      <c r="S50" s="44">
        <v>18</v>
      </c>
      <c r="T50" s="45">
        <v>12</v>
      </c>
      <c r="U50" s="17" t="s">
        <v>45</v>
      </c>
    </row>
    <row r="51" spans="1:21" ht="21.75" customHeight="1">
      <c r="B51" s="996" t="s">
        <v>58</v>
      </c>
      <c r="C51" s="997"/>
      <c r="D51" s="13"/>
      <c r="E51" s="44">
        <v>3</v>
      </c>
      <c r="F51" s="44">
        <v>60</v>
      </c>
      <c r="G51" s="44">
        <v>23</v>
      </c>
      <c r="H51" s="44">
        <v>16</v>
      </c>
      <c r="I51" s="44">
        <v>7</v>
      </c>
      <c r="J51" s="66">
        <v>17</v>
      </c>
      <c r="K51" s="44">
        <v>5</v>
      </c>
      <c r="L51" s="44">
        <v>12</v>
      </c>
      <c r="M51" s="44">
        <v>20</v>
      </c>
      <c r="N51" s="44">
        <v>12</v>
      </c>
      <c r="O51" s="44">
        <v>8</v>
      </c>
      <c r="P51" s="44">
        <v>20</v>
      </c>
      <c r="Q51" s="44"/>
      <c r="R51" s="21">
        <v>0</v>
      </c>
      <c r="S51" s="44">
        <v>25</v>
      </c>
      <c r="T51" s="45">
        <v>7</v>
      </c>
      <c r="U51" s="17" t="s">
        <v>45</v>
      </c>
    </row>
    <row r="52" spans="1:21" ht="21.75" customHeight="1">
      <c r="B52" s="996" t="s">
        <v>59</v>
      </c>
      <c r="C52" s="997"/>
      <c r="D52" s="13"/>
      <c r="E52" s="44">
        <v>3</v>
      </c>
      <c r="F52" s="44">
        <v>84</v>
      </c>
      <c r="G52" s="44">
        <v>31</v>
      </c>
      <c r="H52" s="44">
        <v>10</v>
      </c>
      <c r="I52" s="44">
        <v>21</v>
      </c>
      <c r="J52" s="66">
        <v>28</v>
      </c>
      <c r="K52" s="44">
        <v>16</v>
      </c>
      <c r="L52" s="44">
        <v>12</v>
      </c>
      <c r="M52" s="44">
        <v>25</v>
      </c>
      <c r="N52" s="44">
        <v>12</v>
      </c>
      <c r="O52" s="44">
        <v>13</v>
      </c>
      <c r="P52" s="44">
        <v>31</v>
      </c>
      <c r="Q52" s="44"/>
      <c r="R52" s="21">
        <v>0</v>
      </c>
      <c r="S52" s="44">
        <v>16</v>
      </c>
      <c r="T52" s="45">
        <v>6</v>
      </c>
      <c r="U52" s="17" t="s">
        <v>45</v>
      </c>
    </row>
    <row r="53" spans="1:21" ht="21.75" customHeight="1">
      <c r="B53" s="996" t="s">
        <v>60</v>
      </c>
      <c r="C53" s="998"/>
      <c r="D53" s="13"/>
      <c r="E53" s="44">
        <v>4</v>
      </c>
      <c r="F53" s="44">
        <v>32</v>
      </c>
      <c r="G53" s="44">
        <v>15</v>
      </c>
      <c r="H53" s="44">
        <v>7</v>
      </c>
      <c r="I53" s="44">
        <v>8</v>
      </c>
      <c r="J53" s="66">
        <v>12</v>
      </c>
      <c r="K53" s="44">
        <v>5</v>
      </c>
      <c r="L53" s="44">
        <v>7</v>
      </c>
      <c r="M53" s="44">
        <v>5</v>
      </c>
      <c r="N53" s="44">
        <v>2</v>
      </c>
      <c r="O53" s="44">
        <v>3</v>
      </c>
      <c r="P53" s="44">
        <v>7</v>
      </c>
      <c r="Q53" s="44"/>
      <c r="R53" s="15">
        <v>5</v>
      </c>
      <c r="S53" s="44">
        <v>4</v>
      </c>
      <c r="T53" s="45">
        <v>17</v>
      </c>
      <c r="U53" s="17" t="s">
        <v>45</v>
      </c>
    </row>
    <row r="54" spans="1:21" ht="21.75" customHeight="1" thickBot="1">
      <c r="A54" s="3"/>
      <c r="B54" s="999" t="s">
        <v>61</v>
      </c>
      <c r="C54" s="1000"/>
      <c r="D54" s="68"/>
      <c r="E54" s="69">
        <v>3</v>
      </c>
      <c r="F54" s="69">
        <v>46</v>
      </c>
      <c r="G54" s="69">
        <v>17</v>
      </c>
      <c r="H54" s="69">
        <v>5</v>
      </c>
      <c r="I54" s="69">
        <v>12</v>
      </c>
      <c r="J54" s="69">
        <v>13</v>
      </c>
      <c r="K54" s="69">
        <v>6</v>
      </c>
      <c r="L54" s="69">
        <v>7</v>
      </c>
      <c r="M54" s="69">
        <v>16</v>
      </c>
      <c r="N54" s="69">
        <v>6</v>
      </c>
      <c r="O54" s="69">
        <v>10</v>
      </c>
      <c r="P54" s="69">
        <v>12</v>
      </c>
      <c r="Q54" s="69"/>
      <c r="R54" s="70">
        <v>0</v>
      </c>
      <c r="S54" s="69">
        <v>15</v>
      </c>
      <c r="T54" s="71">
        <v>13</v>
      </c>
      <c r="U54" s="72" t="s">
        <v>45</v>
      </c>
    </row>
    <row r="55" spans="1:21" ht="12" customHeight="1">
      <c r="A55" s="1" t="s">
        <v>62</v>
      </c>
      <c r="H55" s="8"/>
      <c r="I55" s="8"/>
      <c r="J55" s="8"/>
      <c r="K55" s="43" t="s">
        <v>63</v>
      </c>
      <c r="L55" s="8"/>
      <c r="M55" s="8"/>
      <c r="N55" s="8"/>
      <c r="O55" s="8"/>
      <c r="P55" s="8"/>
      <c r="Q55" s="8"/>
      <c r="R55" s="9"/>
      <c r="S55" s="8"/>
      <c r="T55" s="8"/>
    </row>
    <row r="56" spans="1:21">
      <c r="A56" s="1" t="s">
        <v>64</v>
      </c>
    </row>
    <row r="59" spans="1:21" ht="14.25">
      <c r="E59" s="31"/>
    </row>
    <row r="60" spans="1:21" ht="14.25">
      <c r="E60" s="31"/>
    </row>
  </sheetData>
  <mergeCells count="35">
    <mergeCell ref="A8:B8"/>
    <mergeCell ref="B1:T1"/>
    <mergeCell ref="A4:C6"/>
    <mergeCell ref="D4:D6"/>
    <mergeCell ref="E4:E6"/>
    <mergeCell ref="F4:O4"/>
    <mergeCell ref="P4:P6"/>
    <mergeCell ref="Q4:S6"/>
    <mergeCell ref="T4:T6"/>
    <mergeCell ref="U4:U6"/>
    <mergeCell ref="F5:F6"/>
    <mergeCell ref="G5:I5"/>
    <mergeCell ref="J5:L5"/>
    <mergeCell ref="M5:O5"/>
    <mergeCell ref="B45:C45"/>
    <mergeCell ref="A12:B12"/>
    <mergeCell ref="A16:B16"/>
    <mergeCell ref="A20:B20"/>
    <mergeCell ref="A24:B24"/>
    <mergeCell ref="B29:C29"/>
    <mergeCell ref="A31:B31"/>
    <mergeCell ref="B32:C32"/>
    <mergeCell ref="A41:C41"/>
    <mergeCell ref="B42:C42"/>
    <mergeCell ref="B43:C43"/>
    <mergeCell ref="B44:C44"/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</mergeCells>
  <phoneticPr fontId="3"/>
  <pageMargins left="0.59055118110236227" right="0.59055118110236227" top="0.6692913385826772" bottom="0.39370078740157483" header="0.51181102362204722" footer="0.51181102362204722"/>
  <pageSetup paperSize="9" scale="50" firstPageNumber="151" fitToWidth="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R18"/>
  <sheetViews>
    <sheetView view="pageBreakPreview" zoomScaleNormal="100" zoomScaleSheetLayoutView="100" workbookViewId="0">
      <selection activeCell="F36" sqref="F36"/>
    </sheetView>
  </sheetViews>
  <sheetFormatPr defaultRowHeight="13.5"/>
  <cols>
    <col min="1" max="1" width="12.375" style="329" customWidth="1"/>
    <col min="2" max="16" width="9.375" style="329" customWidth="1"/>
    <col min="17" max="17" width="9" style="329"/>
    <col min="18" max="18" width="4.5" style="329" customWidth="1"/>
    <col min="19" max="19" width="17.125" style="329" customWidth="1"/>
    <col min="20" max="16384" width="9" style="329"/>
  </cols>
  <sheetData>
    <row r="1" spans="1:18" s="328" customFormat="1" ht="22.5" customHeight="1">
      <c r="B1" s="384"/>
      <c r="C1" s="384"/>
      <c r="D1" s="384"/>
      <c r="E1" s="384"/>
      <c r="F1" s="384"/>
      <c r="G1" s="384"/>
      <c r="H1" s="384"/>
      <c r="I1" s="423" t="s">
        <v>346</v>
      </c>
      <c r="J1" s="384"/>
      <c r="K1" s="384"/>
      <c r="L1" s="384"/>
      <c r="M1" s="384"/>
      <c r="N1" s="384"/>
      <c r="O1" s="384"/>
      <c r="P1" s="384"/>
      <c r="Q1" s="384"/>
    </row>
    <row r="2" spans="1:18" ht="7.5" customHeight="1" thickBot="1">
      <c r="N2" s="3"/>
      <c r="O2" s="3"/>
      <c r="P2" s="3"/>
      <c r="Q2" s="3"/>
      <c r="R2" s="364"/>
    </row>
    <row r="3" spans="1:18" ht="13.5" customHeight="1">
      <c r="A3" s="1151" t="s">
        <v>290</v>
      </c>
      <c r="B3" s="1156" t="s">
        <v>311</v>
      </c>
      <c r="C3" s="1163"/>
      <c r="D3" s="1163"/>
      <c r="E3" s="1151"/>
      <c r="F3" s="1156" t="s">
        <v>312</v>
      </c>
      <c r="G3" s="1163"/>
      <c r="H3" s="1163"/>
      <c r="I3" s="1163"/>
      <c r="J3" s="1156" t="s">
        <v>313</v>
      </c>
      <c r="K3" s="1163"/>
      <c r="L3" s="1163"/>
      <c r="M3" s="1163"/>
      <c r="N3" s="1165" t="s">
        <v>314</v>
      </c>
      <c r="O3" s="1166"/>
      <c r="P3" s="1166"/>
      <c r="Q3" s="1166"/>
      <c r="R3" s="1156" t="s">
        <v>292</v>
      </c>
    </row>
    <row r="4" spans="1:18" ht="13.5" customHeight="1">
      <c r="A4" s="1152"/>
      <c r="B4" s="1158"/>
      <c r="C4" s="1164"/>
      <c r="D4" s="1164"/>
      <c r="E4" s="1153"/>
      <c r="F4" s="1158"/>
      <c r="G4" s="1164"/>
      <c r="H4" s="1164"/>
      <c r="I4" s="1164"/>
      <c r="J4" s="1158"/>
      <c r="K4" s="1164"/>
      <c r="L4" s="1164"/>
      <c r="M4" s="1164"/>
      <c r="N4" s="1167"/>
      <c r="O4" s="1168"/>
      <c r="P4" s="1168"/>
      <c r="Q4" s="1168"/>
      <c r="R4" s="1157"/>
    </row>
    <row r="5" spans="1:18" ht="13.5" customHeight="1">
      <c r="A5" s="1153"/>
      <c r="B5" s="335" t="s">
        <v>34</v>
      </c>
      <c r="C5" s="335" t="s">
        <v>16</v>
      </c>
      <c r="D5" s="335" t="s">
        <v>17</v>
      </c>
      <c r="E5" s="335" t="s">
        <v>297</v>
      </c>
      <c r="F5" s="335" t="s">
        <v>34</v>
      </c>
      <c r="G5" s="335" t="s">
        <v>16</v>
      </c>
      <c r="H5" s="335" t="s">
        <v>17</v>
      </c>
      <c r="I5" s="335" t="s">
        <v>297</v>
      </c>
      <c r="J5" s="335" t="s">
        <v>34</v>
      </c>
      <c r="K5" s="335" t="s">
        <v>16</v>
      </c>
      <c r="L5" s="335" t="s">
        <v>17</v>
      </c>
      <c r="M5" s="337" t="s">
        <v>297</v>
      </c>
      <c r="N5" s="385" t="s">
        <v>34</v>
      </c>
      <c r="O5" s="385" t="s">
        <v>16</v>
      </c>
      <c r="P5" s="385" t="s">
        <v>17</v>
      </c>
      <c r="Q5" s="385" t="s">
        <v>297</v>
      </c>
      <c r="R5" s="1158"/>
    </row>
    <row r="6" spans="1:18" ht="12" customHeight="1">
      <c r="A6" s="338"/>
      <c r="B6" s="339" t="s">
        <v>298</v>
      </c>
      <c r="C6" s="340" t="s">
        <v>298</v>
      </c>
      <c r="D6" s="340" t="s">
        <v>298</v>
      </c>
      <c r="E6" s="341" t="s">
        <v>299</v>
      </c>
      <c r="F6" s="342" t="s">
        <v>298</v>
      </c>
      <c r="G6" s="340" t="s">
        <v>298</v>
      </c>
      <c r="H6" s="340" t="s">
        <v>298</v>
      </c>
      <c r="I6" s="341" t="s">
        <v>299</v>
      </c>
      <c r="J6" s="340" t="s">
        <v>298</v>
      </c>
      <c r="K6" s="340" t="s">
        <v>298</v>
      </c>
      <c r="L6" s="340" t="s">
        <v>298</v>
      </c>
      <c r="M6" s="341" t="s">
        <v>299</v>
      </c>
      <c r="N6" s="386" t="s">
        <v>298</v>
      </c>
      <c r="O6" s="387" t="s">
        <v>298</v>
      </c>
      <c r="P6" s="387" t="s">
        <v>298</v>
      </c>
      <c r="Q6" s="388" t="s">
        <v>299</v>
      </c>
      <c r="R6" s="389"/>
    </row>
    <row r="7" spans="1:18" ht="12" customHeight="1">
      <c r="A7" s="344">
        <v>29</v>
      </c>
      <c r="B7" s="345">
        <v>32339</v>
      </c>
      <c r="C7" s="346" t="s">
        <v>207</v>
      </c>
      <c r="D7" s="346" t="s">
        <v>207</v>
      </c>
      <c r="E7" s="390">
        <v>835</v>
      </c>
      <c r="F7" s="346">
        <v>74569</v>
      </c>
      <c r="G7" s="346">
        <v>57349</v>
      </c>
      <c r="H7" s="346">
        <v>17220</v>
      </c>
      <c r="I7" s="346">
        <v>1136</v>
      </c>
      <c r="J7" s="346">
        <v>32618</v>
      </c>
      <c r="K7" s="346">
        <v>27383</v>
      </c>
      <c r="L7" s="346">
        <v>5235</v>
      </c>
      <c r="M7" s="346">
        <v>1023</v>
      </c>
      <c r="N7" s="391">
        <v>40942</v>
      </c>
      <c r="O7" s="392">
        <v>19123</v>
      </c>
      <c r="P7" s="393">
        <v>21819</v>
      </c>
      <c r="Q7" s="393">
        <v>8152</v>
      </c>
      <c r="R7" s="394">
        <v>29</v>
      </c>
    </row>
    <row r="8" spans="1:18" ht="12" customHeight="1">
      <c r="A8" s="348" t="s">
        <v>199</v>
      </c>
      <c r="B8" s="345">
        <v>30846</v>
      </c>
      <c r="C8" s="346" t="s">
        <v>207</v>
      </c>
      <c r="D8" s="346" t="s">
        <v>207</v>
      </c>
      <c r="E8" s="353">
        <v>841</v>
      </c>
      <c r="F8" s="346">
        <v>73778</v>
      </c>
      <c r="G8" s="346">
        <v>56105</v>
      </c>
      <c r="H8" s="346">
        <v>17673</v>
      </c>
      <c r="I8" s="346">
        <v>1073</v>
      </c>
      <c r="J8" s="346">
        <v>27410</v>
      </c>
      <c r="K8" s="346">
        <v>23926</v>
      </c>
      <c r="L8" s="346">
        <v>3484</v>
      </c>
      <c r="M8" s="346">
        <v>1057</v>
      </c>
      <c r="N8" s="391">
        <v>40928</v>
      </c>
      <c r="O8" s="392">
        <v>19314</v>
      </c>
      <c r="P8" s="393">
        <v>21614</v>
      </c>
      <c r="Q8" s="393">
        <v>8232</v>
      </c>
      <c r="R8" s="394">
        <v>30</v>
      </c>
    </row>
    <row r="9" spans="1:18" ht="12" customHeight="1">
      <c r="A9" s="348" t="s">
        <v>200</v>
      </c>
      <c r="B9" s="345">
        <v>32825</v>
      </c>
      <c r="C9" s="346" t="s">
        <v>207</v>
      </c>
      <c r="D9" s="346" t="s">
        <v>207</v>
      </c>
      <c r="E9" s="353">
        <v>779</v>
      </c>
      <c r="F9" s="350">
        <v>69696</v>
      </c>
      <c r="G9" s="350">
        <v>53226</v>
      </c>
      <c r="H9" s="350">
        <v>16470</v>
      </c>
      <c r="I9" s="350">
        <v>1111</v>
      </c>
      <c r="J9" s="350">
        <v>30203</v>
      </c>
      <c r="K9" s="350">
        <v>25028</v>
      </c>
      <c r="L9" s="350">
        <v>5175</v>
      </c>
      <c r="M9" s="350">
        <v>973</v>
      </c>
      <c r="N9" s="395">
        <v>40364</v>
      </c>
      <c r="O9" s="392">
        <v>18763</v>
      </c>
      <c r="P9" s="393">
        <v>21601</v>
      </c>
      <c r="Q9" s="393">
        <v>8280</v>
      </c>
      <c r="R9" s="343" t="s">
        <v>86</v>
      </c>
    </row>
    <row r="10" spans="1:18" ht="12" customHeight="1">
      <c r="A10" s="348" t="s">
        <v>201</v>
      </c>
      <c r="B10" s="345">
        <v>31269</v>
      </c>
      <c r="C10" s="346" t="s">
        <v>207</v>
      </c>
      <c r="D10" s="346" t="s">
        <v>207</v>
      </c>
      <c r="E10" s="353">
        <v>660</v>
      </c>
      <c r="F10" s="353">
        <v>40227</v>
      </c>
      <c r="G10" s="353">
        <v>33379</v>
      </c>
      <c r="H10" s="353">
        <v>6848</v>
      </c>
      <c r="I10" s="353">
        <v>777</v>
      </c>
      <c r="J10" s="353">
        <v>18623</v>
      </c>
      <c r="K10" s="353">
        <v>15876</v>
      </c>
      <c r="L10" s="353">
        <v>2747</v>
      </c>
      <c r="M10" s="353">
        <v>625</v>
      </c>
      <c r="N10" s="395">
        <v>33445</v>
      </c>
      <c r="O10" s="392">
        <v>15936</v>
      </c>
      <c r="P10" s="393">
        <v>17509</v>
      </c>
      <c r="Q10" s="393">
        <v>6973</v>
      </c>
      <c r="R10" s="343">
        <v>2</v>
      </c>
    </row>
    <row r="11" spans="1:18" s="361" customFormat="1" ht="14.25" customHeight="1">
      <c r="A11" s="355" t="s">
        <v>202</v>
      </c>
      <c r="B11" s="356">
        <v>32003</v>
      </c>
      <c r="C11" s="346" t="s">
        <v>207</v>
      </c>
      <c r="D11" s="346" t="s">
        <v>207</v>
      </c>
      <c r="E11" s="357">
        <v>691</v>
      </c>
      <c r="F11" s="357">
        <f>+G11+H11</f>
        <v>36356</v>
      </c>
      <c r="G11" s="357">
        <v>29709</v>
      </c>
      <c r="H11" s="357">
        <v>6647</v>
      </c>
      <c r="I11" s="357">
        <v>604</v>
      </c>
      <c r="J11" s="357">
        <f>+K11+L11</f>
        <v>22391</v>
      </c>
      <c r="K11" s="357">
        <v>19575</v>
      </c>
      <c r="L11" s="357">
        <v>2816</v>
      </c>
      <c r="M11" s="357">
        <v>687</v>
      </c>
      <c r="N11" s="396">
        <f>+O11+P11</f>
        <v>35650</v>
      </c>
      <c r="O11" s="397">
        <v>16762</v>
      </c>
      <c r="P11" s="398">
        <v>18888</v>
      </c>
      <c r="Q11" s="398">
        <v>7036</v>
      </c>
      <c r="R11" s="360">
        <v>3</v>
      </c>
    </row>
    <row r="12" spans="1:18" ht="6" customHeight="1" thickBot="1">
      <c r="A12" s="362"/>
      <c r="B12" s="363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99"/>
      <c r="O12" s="400"/>
      <c r="P12" s="400"/>
      <c r="Q12" s="400"/>
      <c r="R12" s="363"/>
    </row>
    <row r="13" spans="1:18" ht="6" customHeight="1">
      <c r="N13" s="1"/>
      <c r="O13" s="1"/>
      <c r="P13" s="1"/>
      <c r="Q13" s="1"/>
    </row>
    <row r="14" spans="1:18">
      <c r="A14" s="327" t="s">
        <v>315</v>
      </c>
      <c r="N14" s="1"/>
      <c r="O14" s="1"/>
      <c r="P14" s="1"/>
      <c r="Q14" s="1"/>
    </row>
    <row r="15" spans="1:18">
      <c r="A15" s="1" t="s">
        <v>345</v>
      </c>
      <c r="J15" s="1"/>
      <c r="N15" s="1"/>
      <c r="O15" s="1"/>
      <c r="P15" s="1"/>
      <c r="Q15" s="1"/>
    </row>
    <row r="16" spans="1:18">
      <c r="A16" s="327" t="s">
        <v>310</v>
      </c>
    </row>
    <row r="18" ht="18" customHeight="1"/>
  </sheetData>
  <mergeCells count="6">
    <mergeCell ref="R3:R5"/>
    <mergeCell ref="A3:A5"/>
    <mergeCell ref="B3:E4"/>
    <mergeCell ref="F3:I4"/>
    <mergeCell ref="J3:M4"/>
    <mergeCell ref="N3:Q4"/>
  </mergeCells>
  <phoneticPr fontId="3"/>
  <pageMargins left="0.59055118110236227" right="0.19685039370078741" top="0.98425196850393704" bottom="0.39370078740157483" header="0.51181102362204722" footer="0.51181102362204722"/>
  <pageSetup paperSize="9" scale="57" firstPageNumber="151" orientation="portrait" useFirstPageNumber="1" r:id="rId1"/>
  <headerFooter alignWithMargins="0"/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U20"/>
  <sheetViews>
    <sheetView view="pageBreakPreview" zoomScaleNormal="100" zoomScaleSheetLayoutView="100" workbookViewId="0">
      <selection activeCell="N29" sqref="N29"/>
    </sheetView>
  </sheetViews>
  <sheetFormatPr defaultRowHeight="12"/>
  <cols>
    <col min="1" max="1" width="9.5" style="151" customWidth="1"/>
    <col min="2" max="10" width="7.75" style="1" customWidth="1"/>
    <col min="11" max="11" width="7.375" style="1" customWidth="1"/>
    <col min="12" max="13" width="7.5" style="1" customWidth="1"/>
    <col min="14" max="14" width="8.75" style="1" customWidth="1"/>
    <col min="15" max="20" width="10.375" style="1" customWidth="1"/>
    <col min="21" max="21" width="4.625" style="1" customWidth="1"/>
    <col min="22" max="16384" width="9" style="1"/>
  </cols>
  <sheetData>
    <row r="1" spans="1:21" ht="22.5" customHeight="1">
      <c r="A1" s="1018" t="s">
        <v>349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</row>
    <row r="2" spans="1:21" ht="7.5" customHeight="1" thickBot="1">
      <c r="A2" s="1"/>
    </row>
    <row r="3" spans="1:21" s="151" customFormat="1" ht="15" customHeight="1">
      <c r="A3" s="1020" t="s">
        <v>316</v>
      </c>
      <c r="B3" s="1027" t="s">
        <v>317</v>
      </c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R3" s="1028"/>
      <c r="S3" s="1028"/>
      <c r="T3" s="1028"/>
      <c r="U3" s="1156" t="s">
        <v>292</v>
      </c>
    </row>
    <row r="4" spans="1:21" s="151" customFormat="1" ht="15" customHeight="1">
      <c r="A4" s="1022"/>
      <c r="B4" s="1015" t="s">
        <v>318</v>
      </c>
      <c r="C4" s="1017"/>
      <c r="D4" s="1015" t="s">
        <v>319</v>
      </c>
      <c r="E4" s="1017"/>
      <c r="F4" s="1015" t="s">
        <v>320</v>
      </c>
      <c r="G4" s="1017"/>
      <c r="H4" s="1015" t="s">
        <v>321</v>
      </c>
      <c r="I4" s="1017"/>
      <c r="J4" s="1015" t="s">
        <v>322</v>
      </c>
      <c r="K4" s="1017"/>
      <c r="L4" s="1015" t="s">
        <v>323</v>
      </c>
      <c r="M4" s="1017"/>
      <c r="N4" s="1015" t="s">
        <v>324</v>
      </c>
      <c r="O4" s="1017"/>
      <c r="P4" s="1015" t="s">
        <v>325</v>
      </c>
      <c r="Q4" s="1017"/>
      <c r="R4" s="1015" t="s">
        <v>326</v>
      </c>
      <c r="S4" s="1016"/>
      <c r="T4" s="153" t="s">
        <v>327</v>
      </c>
      <c r="U4" s="1157"/>
    </row>
    <row r="5" spans="1:21" s="151" customFormat="1" ht="15" customHeight="1">
      <c r="A5" s="1024"/>
      <c r="B5" s="5" t="s">
        <v>244</v>
      </c>
      <c r="C5" s="5" t="s">
        <v>245</v>
      </c>
      <c r="D5" s="5" t="s">
        <v>244</v>
      </c>
      <c r="E5" s="5" t="s">
        <v>245</v>
      </c>
      <c r="F5" s="5" t="s">
        <v>244</v>
      </c>
      <c r="G5" s="5" t="s">
        <v>245</v>
      </c>
      <c r="H5" s="5" t="s">
        <v>244</v>
      </c>
      <c r="I5" s="5" t="s">
        <v>245</v>
      </c>
      <c r="J5" s="5" t="s">
        <v>244</v>
      </c>
      <c r="K5" s="5" t="s">
        <v>245</v>
      </c>
      <c r="L5" s="5" t="s">
        <v>244</v>
      </c>
      <c r="M5" s="5" t="s">
        <v>245</v>
      </c>
      <c r="N5" s="5" t="s">
        <v>244</v>
      </c>
      <c r="O5" s="5" t="s">
        <v>245</v>
      </c>
      <c r="P5" s="5" t="s">
        <v>244</v>
      </c>
      <c r="Q5" s="5" t="s">
        <v>245</v>
      </c>
      <c r="R5" s="5" t="s">
        <v>244</v>
      </c>
      <c r="S5" s="5" t="s">
        <v>245</v>
      </c>
      <c r="T5" s="153" t="s">
        <v>245</v>
      </c>
      <c r="U5" s="1158"/>
    </row>
    <row r="6" spans="1:21" s="151" customFormat="1" ht="15" customHeight="1">
      <c r="A6" s="12"/>
      <c r="B6" s="401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3"/>
    </row>
    <row r="7" spans="1:21" s="28" customFormat="1" ht="15" customHeight="1">
      <c r="A7" s="404">
        <v>29</v>
      </c>
      <c r="B7" s="280">
        <v>3529</v>
      </c>
      <c r="C7" s="161">
        <v>47619</v>
      </c>
      <c r="D7" s="141">
        <v>368</v>
      </c>
      <c r="E7" s="141">
        <v>5728</v>
      </c>
      <c r="F7" s="141">
        <v>358</v>
      </c>
      <c r="G7" s="141">
        <v>5820</v>
      </c>
      <c r="H7" s="141">
        <v>439</v>
      </c>
      <c r="I7" s="141">
        <v>1751</v>
      </c>
      <c r="J7" s="283">
        <v>378</v>
      </c>
      <c r="K7" s="141">
        <v>2497</v>
      </c>
      <c r="L7" s="283">
        <v>534</v>
      </c>
      <c r="M7" s="282">
        <v>5124</v>
      </c>
      <c r="N7" s="141">
        <v>791</v>
      </c>
      <c r="O7" s="141">
        <v>9969</v>
      </c>
      <c r="P7" s="141">
        <v>661</v>
      </c>
      <c r="Q7" s="141">
        <v>9006</v>
      </c>
      <c r="R7" s="141">
        <v>56</v>
      </c>
      <c r="S7" s="141">
        <v>750</v>
      </c>
      <c r="T7" s="141">
        <v>6974</v>
      </c>
      <c r="U7" s="264">
        <v>29</v>
      </c>
    </row>
    <row r="8" spans="1:21" s="28" customFormat="1" ht="15" customHeight="1">
      <c r="A8" s="405" t="s">
        <v>199</v>
      </c>
      <c r="B8" s="161">
        <v>3901</v>
      </c>
      <c r="C8" s="161">
        <v>48661</v>
      </c>
      <c r="D8" s="141">
        <v>444</v>
      </c>
      <c r="E8" s="141">
        <v>6184</v>
      </c>
      <c r="F8" s="141">
        <v>427</v>
      </c>
      <c r="G8" s="141">
        <v>5550</v>
      </c>
      <c r="H8" s="141">
        <v>487</v>
      </c>
      <c r="I8" s="141">
        <v>2276</v>
      </c>
      <c r="J8" s="283">
        <v>428</v>
      </c>
      <c r="K8" s="141">
        <v>2555</v>
      </c>
      <c r="L8" s="283">
        <v>567</v>
      </c>
      <c r="M8" s="282">
        <v>5372</v>
      </c>
      <c r="N8" s="141">
        <v>804</v>
      </c>
      <c r="O8" s="141">
        <v>9420</v>
      </c>
      <c r="P8" s="141">
        <v>677</v>
      </c>
      <c r="Q8" s="141">
        <v>8717</v>
      </c>
      <c r="R8" s="141">
        <v>67</v>
      </c>
      <c r="S8" s="141">
        <v>977</v>
      </c>
      <c r="T8" s="141">
        <v>7610</v>
      </c>
      <c r="U8" s="264">
        <v>30</v>
      </c>
    </row>
    <row r="9" spans="1:21" s="28" customFormat="1" ht="15" customHeight="1">
      <c r="A9" s="405" t="s">
        <v>276</v>
      </c>
      <c r="B9" s="161">
        <v>3817</v>
      </c>
      <c r="C9" s="161">
        <v>46644</v>
      </c>
      <c r="D9" s="141">
        <v>391</v>
      </c>
      <c r="E9" s="141">
        <v>4611</v>
      </c>
      <c r="F9" s="141">
        <v>367</v>
      </c>
      <c r="G9" s="141">
        <v>4779</v>
      </c>
      <c r="H9" s="141">
        <v>562</v>
      </c>
      <c r="I9" s="141">
        <v>2375</v>
      </c>
      <c r="J9" s="283">
        <v>502</v>
      </c>
      <c r="K9" s="141">
        <v>2237</v>
      </c>
      <c r="L9" s="283">
        <v>526</v>
      </c>
      <c r="M9" s="282">
        <v>4737</v>
      </c>
      <c r="N9" s="141">
        <v>759</v>
      </c>
      <c r="O9" s="141">
        <v>10174</v>
      </c>
      <c r="P9" s="141">
        <v>654</v>
      </c>
      <c r="Q9" s="141">
        <v>9263</v>
      </c>
      <c r="R9" s="141">
        <v>56</v>
      </c>
      <c r="S9" s="141">
        <v>1037</v>
      </c>
      <c r="T9" s="141">
        <v>7431</v>
      </c>
      <c r="U9" s="264" t="s">
        <v>86</v>
      </c>
    </row>
    <row r="10" spans="1:21" s="28" customFormat="1" ht="15" customHeight="1">
      <c r="A10" s="405" t="s">
        <v>201</v>
      </c>
      <c r="B10" s="161">
        <v>2675</v>
      </c>
      <c r="C10" s="161">
        <v>21872</v>
      </c>
      <c r="D10" s="141">
        <v>291</v>
      </c>
      <c r="E10" s="141">
        <v>2479</v>
      </c>
      <c r="F10" s="141">
        <v>268</v>
      </c>
      <c r="G10" s="141">
        <v>2241</v>
      </c>
      <c r="H10" s="141">
        <v>344</v>
      </c>
      <c r="I10" s="141">
        <v>1141</v>
      </c>
      <c r="J10" s="283">
        <v>340</v>
      </c>
      <c r="K10" s="141">
        <v>1786</v>
      </c>
      <c r="L10" s="283">
        <v>347</v>
      </c>
      <c r="M10" s="282">
        <v>3002</v>
      </c>
      <c r="N10" s="141">
        <v>580</v>
      </c>
      <c r="O10" s="141">
        <v>5653</v>
      </c>
      <c r="P10" s="141">
        <v>470</v>
      </c>
      <c r="Q10" s="141">
        <v>5081</v>
      </c>
      <c r="R10" s="141">
        <v>35</v>
      </c>
      <c r="S10" s="141">
        <v>489</v>
      </c>
      <c r="T10" s="141">
        <v>8741</v>
      </c>
      <c r="U10" s="264">
        <v>2</v>
      </c>
    </row>
    <row r="11" spans="1:21" ht="15" customHeight="1">
      <c r="A11" s="406" t="s">
        <v>202</v>
      </c>
      <c r="B11" s="286">
        <f>+D11+F11+H11+J11+L11+N11+P11+R11</f>
        <v>2615</v>
      </c>
      <c r="C11" s="286">
        <f>+E11+G11+I11+K11+M11+O11+Q11+S11</f>
        <v>19576</v>
      </c>
      <c r="D11" s="407">
        <v>231</v>
      </c>
      <c r="E11" s="407">
        <v>1667</v>
      </c>
      <c r="F11" s="407">
        <v>202</v>
      </c>
      <c r="G11" s="407">
        <v>1631</v>
      </c>
      <c r="H11" s="407">
        <v>382</v>
      </c>
      <c r="I11" s="407">
        <v>1473</v>
      </c>
      <c r="J11" s="287">
        <v>304</v>
      </c>
      <c r="K11" s="407">
        <v>2075</v>
      </c>
      <c r="L11" s="287">
        <v>339</v>
      </c>
      <c r="M11" s="408">
        <v>2053</v>
      </c>
      <c r="N11" s="407">
        <v>615</v>
      </c>
      <c r="O11" s="407">
        <v>5422</v>
      </c>
      <c r="P11" s="407">
        <v>526</v>
      </c>
      <c r="Q11" s="407">
        <v>5008</v>
      </c>
      <c r="R11" s="407">
        <v>16</v>
      </c>
      <c r="S11" s="407">
        <v>247</v>
      </c>
      <c r="T11" s="408">
        <v>7304</v>
      </c>
      <c r="U11" s="272">
        <v>3</v>
      </c>
    </row>
    <row r="12" spans="1:21" ht="6.75" customHeight="1" thickBot="1">
      <c r="A12" s="409"/>
      <c r="B12" s="29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63"/>
    </row>
    <row r="13" spans="1:21" ht="6.75" customHeight="1">
      <c r="A13" s="1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71"/>
    </row>
    <row r="14" spans="1:21" ht="12" customHeight="1">
      <c r="A14" s="1" t="s">
        <v>350</v>
      </c>
      <c r="B14" s="6"/>
      <c r="C14" s="6"/>
      <c r="D14" s="6"/>
      <c r="E14" s="6"/>
      <c r="F14" s="6"/>
      <c r="G14" s="6"/>
      <c r="H14" s="6"/>
      <c r="I14" s="6"/>
      <c r="J14" s="6"/>
      <c r="K14" s="6"/>
      <c r="M14" s="6"/>
      <c r="N14" s="6"/>
      <c r="O14" s="6"/>
      <c r="P14" s="6"/>
      <c r="Q14" s="6"/>
      <c r="R14" s="6"/>
      <c r="S14" s="6"/>
      <c r="T14" s="6"/>
      <c r="U14" s="371"/>
    </row>
    <row r="15" spans="1:21" ht="12" customHeight="1">
      <c r="A15" s="327" t="s">
        <v>310</v>
      </c>
    </row>
    <row r="20" spans="17:17">
      <c r="Q20" s="6"/>
    </row>
  </sheetData>
  <mergeCells count="13">
    <mergeCell ref="A1:T1"/>
    <mergeCell ref="A3:A5"/>
    <mergeCell ref="B3:T3"/>
    <mergeCell ref="U3:U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honeticPr fontId="3"/>
  <pageMargins left="0.59055118110236227" right="0.19685039370078741" top="0.98425196850393704" bottom="0.39370078740157483" header="0.51181102362204722" footer="0.51181102362204722"/>
  <pageSetup paperSize="9" scale="55" firstPageNumber="151" orientation="portrait" useFirstPageNumber="1" horizontalDpi="400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AE21"/>
  <sheetViews>
    <sheetView view="pageBreakPreview" zoomScaleNormal="100" zoomScaleSheetLayoutView="100" workbookViewId="0">
      <selection activeCell="N29" sqref="N29"/>
    </sheetView>
  </sheetViews>
  <sheetFormatPr defaultRowHeight="12"/>
  <cols>
    <col min="1" max="1" width="9.75" style="151" customWidth="1"/>
    <col min="2" max="2" width="6.75" style="1" customWidth="1"/>
    <col min="3" max="3" width="7.25" style="1" customWidth="1"/>
    <col min="4" max="4" width="5.25" style="1" customWidth="1"/>
    <col min="5" max="5" width="6.25" style="1" customWidth="1"/>
    <col min="6" max="6" width="5.25" style="1" customWidth="1"/>
    <col min="7" max="7" width="6.25" style="1" customWidth="1"/>
    <col min="8" max="8" width="5.25" style="1" customWidth="1"/>
    <col min="9" max="9" width="6.25" style="1" customWidth="1"/>
    <col min="10" max="10" width="5.25" style="1" customWidth="1"/>
    <col min="11" max="11" width="6.25" style="1" customWidth="1"/>
    <col min="12" max="12" width="5.25" style="1" customWidth="1"/>
    <col min="13" max="13" width="6.25" style="1" customWidth="1"/>
    <col min="14" max="14" width="5.25" style="1" customWidth="1"/>
    <col min="15" max="15" width="6.25" style="1" customWidth="1"/>
    <col min="16" max="16" width="5.25" style="1" customWidth="1"/>
    <col min="17" max="17" width="6.25" style="1" customWidth="1"/>
    <col min="18" max="18" width="5.25" style="1" customWidth="1"/>
    <col min="19" max="19" width="7" style="1" customWidth="1"/>
    <col min="20" max="20" width="5.25" style="1" customWidth="1"/>
    <col min="21" max="21" width="6.25" style="1" customWidth="1"/>
    <col min="22" max="22" width="5.25" style="1" customWidth="1"/>
    <col min="23" max="23" width="6.25" style="1" customWidth="1"/>
    <col min="24" max="24" width="5.25" style="1" customWidth="1"/>
    <col min="25" max="25" width="6.25" style="1" customWidth="1"/>
    <col min="26" max="26" width="5.25" style="1" customWidth="1"/>
    <col min="27" max="27" width="6.375" style="1" customWidth="1"/>
    <col min="28" max="28" width="5.25" style="1" customWidth="1"/>
    <col min="29" max="29" width="6.375" style="1" customWidth="1"/>
    <col min="30" max="30" width="7" style="1" customWidth="1"/>
    <col min="31" max="31" width="3.75" style="1" customWidth="1"/>
    <col min="32" max="16384" width="9" style="1"/>
  </cols>
  <sheetData>
    <row r="1" spans="1:31" ht="22.5" customHeight="1"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328</v>
      </c>
      <c r="P1" s="210" t="s">
        <v>329</v>
      </c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1:31" ht="14.25" customHeight="1" thickBot="1">
      <c r="Q2" s="6"/>
      <c r="AD2" s="3"/>
      <c r="AE2" s="3"/>
    </row>
    <row r="3" spans="1:31" s="151" customFormat="1" ht="15.75" customHeight="1">
      <c r="A3" s="1144" t="s">
        <v>316</v>
      </c>
      <c r="B3" s="1145" t="s">
        <v>318</v>
      </c>
      <c r="C3" s="1122"/>
      <c r="D3" s="1145" t="s">
        <v>330</v>
      </c>
      <c r="E3" s="1122"/>
      <c r="F3" s="1145" t="s">
        <v>331</v>
      </c>
      <c r="G3" s="1122"/>
      <c r="H3" s="1145" t="s">
        <v>332</v>
      </c>
      <c r="I3" s="1173"/>
      <c r="J3" s="1145" t="s">
        <v>333</v>
      </c>
      <c r="K3" s="1121"/>
      <c r="L3" s="1145" t="s">
        <v>334</v>
      </c>
      <c r="M3" s="1121"/>
      <c r="N3" s="1145" t="s">
        <v>335</v>
      </c>
      <c r="O3" s="1121"/>
      <c r="P3" s="1145" t="s">
        <v>336</v>
      </c>
      <c r="Q3" s="1122"/>
      <c r="R3" s="1145" t="s">
        <v>337</v>
      </c>
      <c r="S3" s="1122"/>
      <c r="T3" s="1171" t="s">
        <v>338</v>
      </c>
      <c r="U3" s="1172"/>
      <c r="V3" s="1145" t="s">
        <v>339</v>
      </c>
      <c r="W3" s="1122"/>
      <c r="X3" s="1169" t="s">
        <v>340</v>
      </c>
      <c r="Y3" s="1170"/>
      <c r="Z3" s="1145" t="s">
        <v>341</v>
      </c>
      <c r="AA3" s="1122"/>
      <c r="AB3" s="1145" t="s">
        <v>342</v>
      </c>
      <c r="AC3" s="1122"/>
      <c r="AD3" s="410" t="s">
        <v>343</v>
      </c>
      <c r="AE3" s="1096" t="s">
        <v>292</v>
      </c>
    </row>
    <row r="4" spans="1:31" s="151" customFormat="1" ht="15.75" customHeight="1">
      <c r="A4" s="1128"/>
      <c r="B4" s="257" t="s">
        <v>244</v>
      </c>
      <c r="C4" s="257" t="s">
        <v>245</v>
      </c>
      <c r="D4" s="257" t="s">
        <v>344</v>
      </c>
      <c r="E4" s="257" t="s">
        <v>245</v>
      </c>
      <c r="F4" s="257" t="s">
        <v>344</v>
      </c>
      <c r="G4" s="257" t="s">
        <v>245</v>
      </c>
      <c r="H4" s="257" t="s">
        <v>344</v>
      </c>
      <c r="I4" s="257" t="s">
        <v>245</v>
      </c>
      <c r="J4" s="257" t="s">
        <v>344</v>
      </c>
      <c r="K4" s="257" t="s">
        <v>245</v>
      </c>
      <c r="L4" s="257" t="s">
        <v>344</v>
      </c>
      <c r="M4" s="257" t="s">
        <v>245</v>
      </c>
      <c r="N4" s="257" t="s">
        <v>344</v>
      </c>
      <c r="O4" s="258" t="s">
        <v>245</v>
      </c>
      <c r="P4" s="257" t="s">
        <v>344</v>
      </c>
      <c r="Q4" s="257" t="s">
        <v>245</v>
      </c>
      <c r="R4" s="257" t="s">
        <v>344</v>
      </c>
      <c r="S4" s="257" t="s">
        <v>245</v>
      </c>
      <c r="T4" s="257" t="s">
        <v>344</v>
      </c>
      <c r="U4" s="257" t="s">
        <v>245</v>
      </c>
      <c r="V4" s="257" t="s">
        <v>344</v>
      </c>
      <c r="W4" s="257" t="s">
        <v>245</v>
      </c>
      <c r="X4" s="257" t="s">
        <v>344</v>
      </c>
      <c r="Y4" s="257" t="s">
        <v>245</v>
      </c>
      <c r="Z4" s="257" t="s">
        <v>344</v>
      </c>
      <c r="AA4" s="257" t="s">
        <v>245</v>
      </c>
      <c r="AB4" s="257" t="s">
        <v>344</v>
      </c>
      <c r="AC4" s="257" t="s">
        <v>245</v>
      </c>
      <c r="AD4" s="258" t="s">
        <v>245</v>
      </c>
      <c r="AE4" s="1099"/>
    </row>
    <row r="5" spans="1:31" ht="8.25" customHeight="1">
      <c r="A5" s="41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412"/>
      <c r="Q5" s="412"/>
      <c r="R5" s="412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412"/>
      <c r="AE5" s="413"/>
    </row>
    <row r="6" spans="1:31" ht="15.75" customHeight="1">
      <c r="A6" s="414">
        <v>29</v>
      </c>
      <c r="B6" s="301">
        <v>5737</v>
      </c>
      <c r="C6" s="301">
        <v>72639</v>
      </c>
      <c r="D6" s="301">
        <v>577</v>
      </c>
      <c r="E6" s="301">
        <v>3171</v>
      </c>
      <c r="F6" s="301">
        <v>417</v>
      </c>
      <c r="G6" s="301">
        <v>5079</v>
      </c>
      <c r="H6" s="301">
        <v>400</v>
      </c>
      <c r="I6" s="301">
        <v>4057</v>
      </c>
      <c r="J6" s="301">
        <v>313</v>
      </c>
      <c r="K6" s="301">
        <v>3334</v>
      </c>
      <c r="L6" s="301">
        <v>521</v>
      </c>
      <c r="M6" s="301">
        <v>4605</v>
      </c>
      <c r="N6" s="301">
        <v>404</v>
      </c>
      <c r="O6" s="301">
        <v>4210</v>
      </c>
      <c r="P6" s="412">
        <v>764</v>
      </c>
      <c r="Q6" s="412">
        <v>7394</v>
      </c>
      <c r="R6" s="412">
        <v>654</v>
      </c>
      <c r="S6" s="301">
        <v>10595</v>
      </c>
      <c r="T6" s="301">
        <v>187</v>
      </c>
      <c r="U6" s="301">
        <v>1509</v>
      </c>
      <c r="V6" s="301">
        <v>261</v>
      </c>
      <c r="W6" s="301">
        <v>1427</v>
      </c>
      <c r="X6" s="412">
        <v>569</v>
      </c>
      <c r="Y6" s="412">
        <v>4657</v>
      </c>
      <c r="Z6" s="412">
        <v>180</v>
      </c>
      <c r="AA6" s="412">
        <v>7158</v>
      </c>
      <c r="AB6" s="412">
        <v>490</v>
      </c>
      <c r="AC6" s="412">
        <v>4466</v>
      </c>
      <c r="AD6" s="412">
        <v>10977</v>
      </c>
      <c r="AE6" s="415">
        <v>29</v>
      </c>
    </row>
    <row r="7" spans="1:31" ht="15.75" customHeight="1">
      <c r="A7" s="405" t="s">
        <v>199</v>
      </c>
      <c r="B7" s="301">
        <v>6173</v>
      </c>
      <c r="C7" s="301">
        <v>81785</v>
      </c>
      <c r="D7" s="301">
        <v>593</v>
      </c>
      <c r="E7" s="301">
        <v>3644</v>
      </c>
      <c r="F7" s="301">
        <v>458</v>
      </c>
      <c r="G7" s="301">
        <v>4653</v>
      </c>
      <c r="H7" s="301">
        <v>504</v>
      </c>
      <c r="I7" s="301">
        <v>5243</v>
      </c>
      <c r="J7" s="301">
        <v>414</v>
      </c>
      <c r="K7" s="301">
        <v>5737</v>
      </c>
      <c r="L7" s="301">
        <v>604</v>
      </c>
      <c r="M7" s="301">
        <v>5737</v>
      </c>
      <c r="N7" s="301">
        <v>499</v>
      </c>
      <c r="O7" s="301">
        <v>4546</v>
      </c>
      <c r="P7" s="412">
        <v>816</v>
      </c>
      <c r="Q7" s="412">
        <v>9126</v>
      </c>
      <c r="R7" s="412">
        <v>633</v>
      </c>
      <c r="S7" s="301">
        <v>12128</v>
      </c>
      <c r="T7" s="301">
        <v>166</v>
      </c>
      <c r="U7" s="301">
        <v>1860</v>
      </c>
      <c r="V7" s="301">
        <v>270</v>
      </c>
      <c r="W7" s="301">
        <v>1453</v>
      </c>
      <c r="X7" s="412">
        <v>516</v>
      </c>
      <c r="Y7" s="412">
        <v>4566</v>
      </c>
      <c r="Z7" s="412">
        <v>185</v>
      </c>
      <c r="AA7" s="412">
        <v>7564</v>
      </c>
      <c r="AB7" s="412">
        <v>515</v>
      </c>
      <c r="AC7" s="412">
        <v>4549</v>
      </c>
      <c r="AD7" s="412">
        <v>10979</v>
      </c>
      <c r="AE7" s="415">
        <v>30</v>
      </c>
    </row>
    <row r="8" spans="1:31" ht="15.75" customHeight="1">
      <c r="A8" s="405" t="s">
        <v>200</v>
      </c>
      <c r="B8" s="301">
        <v>5682</v>
      </c>
      <c r="C8" s="301">
        <v>74917</v>
      </c>
      <c r="D8" s="301">
        <v>504</v>
      </c>
      <c r="E8" s="301">
        <v>3125</v>
      </c>
      <c r="F8" s="301">
        <v>420</v>
      </c>
      <c r="G8" s="301">
        <v>4516</v>
      </c>
      <c r="H8" s="301">
        <v>452</v>
      </c>
      <c r="I8" s="301">
        <v>4450</v>
      </c>
      <c r="J8" s="301">
        <v>374</v>
      </c>
      <c r="K8" s="301">
        <v>5139</v>
      </c>
      <c r="L8" s="301">
        <v>533</v>
      </c>
      <c r="M8" s="301">
        <v>5217</v>
      </c>
      <c r="N8" s="301">
        <v>467</v>
      </c>
      <c r="O8" s="301">
        <v>3968</v>
      </c>
      <c r="P8" s="412">
        <v>729</v>
      </c>
      <c r="Q8" s="412">
        <v>9447</v>
      </c>
      <c r="R8" s="412">
        <v>581</v>
      </c>
      <c r="S8" s="301">
        <v>11612</v>
      </c>
      <c r="T8" s="301">
        <v>180</v>
      </c>
      <c r="U8" s="301">
        <v>1212</v>
      </c>
      <c r="V8" s="301">
        <v>235</v>
      </c>
      <c r="W8" s="301">
        <v>1157</v>
      </c>
      <c r="X8" s="412">
        <v>500</v>
      </c>
      <c r="Y8" s="412">
        <v>4229</v>
      </c>
      <c r="Z8" s="412">
        <v>213</v>
      </c>
      <c r="AA8" s="412">
        <v>6758</v>
      </c>
      <c r="AB8" s="412">
        <v>494</v>
      </c>
      <c r="AC8" s="412">
        <v>4536</v>
      </c>
      <c r="AD8" s="412">
        <v>9551</v>
      </c>
      <c r="AE8" s="415" t="s">
        <v>86</v>
      </c>
    </row>
    <row r="9" spans="1:31" s="28" customFormat="1" ht="15.75" customHeight="1">
      <c r="A9" s="405" t="s">
        <v>201</v>
      </c>
      <c r="B9" s="301">
        <v>4080</v>
      </c>
      <c r="C9" s="301">
        <v>26780</v>
      </c>
      <c r="D9" s="301">
        <v>318</v>
      </c>
      <c r="E9" s="301">
        <v>1341</v>
      </c>
      <c r="F9" s="301">
        <v>301</v>
      </c>
      <c r="G9" s="301">
        <v>1689</v>
      </c>
      <c r="H9" s="301">
        <v>325</v>
      </c>
      <c r="I9" s="301">
        <v>2139</v>
      </c>
      <c r="J9" s="301">
        <v>263</v>
      </c>
      <c r="K9" s="301">
        <v>990</v>
      </c>
      <c r="L9" s="301">
        <v>331</v>
      </c>
      <c r="M9" s="301">
        <v>2256</v>
      </c>
      <c r="N9" s="301">
        <v>273</v>
      </c>
      <c r="O9" s="301">
        <v>1144</v>
      </c>
      <c r="P9" s="412">
        <v>564</v>
      </c>
      <c r="Q9" s="412">
        <v>3963</v>
      </c>
      <c r="R9" s="412">
        <v>441</v>
      </c>
      <c r="S9" s="301">
        <v>3739</v>
      </c>
      <c r="T9" s="301">
        <v>176</v>
      </c>
      <c r="U9" s="301">
        <v>282</v>
      </c>
      <c r="V9" s="301">
        <v>161</v>
      </c>
      <c r="W9" s="301">
        <v>813</v>
      </c>
      <c r="X9" s="412">
        <v>326</v>
      </c>
      <c r="Y9" s="412">
        <v>1997</v>
      </c>
      <c r="Z9" s="412">
        <v>152</v>
      </c>
      <c r="AA9" s="412">
        <v>3286</v>
      </c>
      <c r="AB9" s="412">
        <v>449</v>
      </c>
      <c r="AC9" s="412">
        <v>3141</v>
      </c>
      <c r="AD9" s="412">
        <v>5376</v>
      </c>
      <c r="AE9" s="415">
        <v>2</v>
      </c>
    </row>
    <row r="10" spans="1:31" s="28" customFormat="1" ht="15.75" customHeight="1">
      <c r="A10" s="406" t="s">
        <v>202</v>
      </c>
      <c r="B10" s="416">
        <f>+D10+F10+H10+J10+L10+N10+P10+R10+T10+V10+X10+Z10+AB10</f>
        <v>3597</v>
      </c>
      <c r="C10" s="416">
        <f>+E10+G10+I10+K10+M10+O10+Q10+S10+U10+W10+Y10+AA10+AC10</f>
        <v>31277</v>
      </c>
      <c r="D10" s="416">
        <v>294</v>
      </c>
      <c r="E10" s="416">
        <v>1405</v>
      </c>
      <c r="F10" s="416">
        <v>287</v>
      </c>
      <c r="G10" s="416">
        <v>2778</v>
      </c>
      <c r="H10" s="416">
        <v>325</v>
      </c>
      <c r="I10" s="416">
        <v>2326</v>
      </c>
      <c r="J10" s="416">
        <v>214</v>
      </c>
      <c r="K10" s="416">
        <v>1987</v>
      </c>
      <c r="L10" s="416">
        <v>293</v>
      </c>
      <c r="M10" s="416">
        <v>2793</v>
      </c>
      <c r="N10" s="416">
        <v>226</v>
      </c>
      <c r="O10" s="416">
        <v>2326</v>
      </c>
      <c r="P10" s="417">
        <v>551</v>
      </c>
      <c r="Q10" s="417">
        <v>4262</v>
      </c>
      <c r="R10" s="417">
        <v>434</v>
      </c>
      <c r="S10" s="416">
        <v>4445</v>
      </c>
      <c r="T10" s="416">
        <v>18</v>
      </c>
      <c r="U10" s="416">
        <v>78</v>
      </c>
      <c r="V10" s="416">
        <v>131</v>
      </c>
      <c r="W10" s="416">
        <v>732</v>
      </c>
      <c r="X10" s="416">
        <v>342</v>
      </c>
      <c r="Y10" s="416">
        <v>2604</v>
      </c>
      <c r="Z10" s="416">
        <v>76</v>
      </c>
      <c r="AA10" s="416">
        <v>2801</v>
      </c>
      <c r="AB10" s="416">
        <v>406</v>
      </c>
      <c r="AC10" s="416">
        <v>2740</v>
      </c>
      <c r="AD10" s="417">
        <v>7549</v>
      </c>
      <c r="AE10" s="418">
        <v>3</v>
      </c>
    </row>
    <row r="11" spans="1:31" ht="8.25" customHeight="1" thickBot="1">
      <c r="A11" s="314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19"/>
      <c r="AE11" s="421"/>
    </row>
    <row r="12" spans="1:31" ht="8.25" customHeight="1">
      <c r="P12" s="422"/>
      <c r="Q12" s="6"/>
    </row>
    <row r="13" spans="1:31" ht="14.25" customHeight="1">
      <c r="A13" s="1" t="s">
        <v>350</v>
      </c>
      <c r="Q13" s="6"/>
    </row>
    <row r="14" spans="1:31" ht="14.25" customHeight="1">
      <c r="A14" s="327" t="s">
        <v>310</v>
      </c>
    </row>
    <row r="15" spans="1:31" ht="8.25" customHeight="1"/>
    <row r="19" spans="7:16">
      <c r="G19" s="151"/>
    </row>
    <row r="21" spans="7:16">
      <c r="P21" s="6"/>
    </row>
  </sheetData>
  <mergeCells count="16">
    <mergeCell ref="J3:K3"/>
    <mergeCell ref="A3:A4"/>
    <mergeCell ref="B3:C3"/>
    <mergeCell ref="D3:E3"/>
    <mergeCell ref="F3:G3"/>
    <mergeCell ref="H3:I3"/>
    <mergeCell ref="X3:Y3"/>
    <mergeCell ref="Z3:AA3"/>
    <mergeCell ref="AB3:AC3"/>
    <mergeCell ref="AE3:AE4"/>
    <mergeCell ref="L3:M3"/>
    <mergeCell ref="N3:O3"/>
    <mergeCell ref="P3:Q3"/>
    <mergeCell ref="R3:S3"/>
    <mergeCell ref="T3:U3"/>
    <mergeCell ref="V3:W3"/>
  </mergeCells>
  <phoneticPr fontId="3"/>
  <printOptions horizontalCentered="1"/>
  <pageMargins left="0.55118110236220474" right="0.55118110236220474" top="0.98425196850393704" bottom="0.78740157480314965" header="0.51181102362204722" footer="0.51181102362204722"/>
  <pageSetup paperSize="9" scale="50" firstPageNumber="164" orientation="portrait" useFirstPageNumber="1" horizontalDpi="400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V44"/>
  <sheetViews>
    <sheetView view="pageBreakPreview" zoomScaleNormal="100" zoomScaleSheetLayoutView="100" workbookViewId="0">
      <selection activeCell="W12" sqref="W12"/>
    </sheetView>
  </sheetViews>
  <sheetFormatPr defaultRowHeight="12"/>
  <cols>
    <col min="1" max="3" width="2.375" style="1" customWidth="1"/>
    <col min="4" max="4" width="2.875" style="1" customWidth="1"/>
    <col min="5" max="5" width="13.375" style="1" customWidth="1"/>
    <col min="6" max="9" width="12.5" style="1" customWidth="1"/>
    <col min="10" max="10" width="12.5" style="28" customWidth="1"/>
    <col min="11" max="11" width="2.875" style="1" customWidth="1"/>
    <col min="12" max="12" width="9" style="1"/>
    <col min="13" max="13" width="5.125" style="1" customWidth="1"/>
    <col min="14" max="255" width="9" style="1"/>
    <col min="256" max="258" width="2.375" style="1" customWidth="1"/>
    <col min="259" max="259" width="2.875" style="1" customWidth="1"/>
    <col min="260" max="260" width="13.375" style="1" customWidth="1"/>
    <col min="261" max="265" width="12.5" style="1" customWidth="1"/>
    <col min="266" max="266" width="9" style="1"/>
    <col min="267" max="267" width="12.625" style="1" customWidth="1"/>
    <col min="268" max="511" width="9" style="1"/>
    <col min="512" max="514" width="2.375" style="1" customWidth="1"/>
    <col min="515" max="515" width="2.875" style="1" customWidth="1"/>
    <col min="516" max="516" width="13.375" style="1" customWidth="1"/>
    <col min="517" max="521" width="12.5" style="1" customWidth="1"/>
    <col min="522" max="522" width="9" style="1"/>
    <col min="523" max="523" width="12.625" style="1" customWidth="1"/>
    <col min="524" max="767" width="9" style="1"/>
    <col min="768" max="770" width="2.375" style="1" customWidth="1"/>
    <col min="771" max="771" width="2.875" style="1" customWidth="1"/>
    <col min="772" max="772" width="13.375" style="1" customWidth="1"/>
    <col min="773" max="777" width="12.5" style="1" customWidth="1"/>
    <col min="778" max="778" width="9" style="1"/>
    <col min="779" max="779" width="12.625" style="1" customWidth="1"/>
    <col min="780" max="1023" width="9" style="1"/>
    <col min="1024" max="1026" width="2.375" style="1" customWidth="1"/>
    <col min="1027" max="1027" width="2.875" style="1" customWidth="1"/>
    <col min="1028" max="1028" width="13.375" style="1" customWidth="1"/>
    <col min="1029" max="1033" width="12.5" style="1" customWidth="1"/>
    <col min="1034" max="1034" width="9" style="1"/>
    <col min="1035" max="1035" width="12.625" style="1" customWidth="1"/>
    <col min="1036" max="1279" width="9" style="1"/>
    <col min="1280" max="1282" width="2.375" style="1" customWidth="1"/>
    <col min="1283" max="1283" width="2.875" style="1" customWidth="1"/>
    <col min="1284" max="1284" width="13.375" style="1" customWidth="1"/>
    <col min="1285" max="1289" width="12.5" style="1" customWidth="1"/>
    <col min="1290" max="1290" width="9" style="1"/>
    <col min="1291" max="1291" width="12.625" style="1" customWidth="1"/>
    <col min="1292" max="1535" width="9" style="1"/>
    <col min="1536" max="1538" width="2.375" style="1" customWidth="1"/>
    <col min="1539" max="1539" width="2.875" style="1" customWidth="1"/>
    <col min="1540" max="1540" width="13.375" style="1" customWidth="1"/>
    <col min="1541" max="1545" width="12.5" style="1" customWidth="1"/>
    <col min="1546" max="1546" width="9" style="1"/>
    <col min="1547" max="1547" width="12.625" style="1" customWidth="1"/>
    <col min="1548" max="1791" width="9" style="1"/>
    <col min="1792" max="1794" width="2.375" style="1" customWidth="1"/>
    <col min="1795" max="1795" width="2.875" style="1" customWidth="1"/>
    <col min="1796" max="1796" width="13.375" style="1" customWidth="1"/>
    <col min="1797" max="1801" width="12.5" style="1" customWidth="1"/>
    <col min="1802" max="1802" width="9" style="1"/>
    <col min="1803" max="1803" width="12.625" style="1" customWidth="1"/>
    <col min="1804" max="2047" width="9" style="1"/>
    <col min="2048" max="2050" width="2.375" style="1" customWidth="1"/>
    <col min="2051" max="2051" width="2.875" style="1" customWidth="1"/>
    <col min="2052" max="2052" width="13.375" style="1" customWidth="1"/>
    <col min="2053" max="2057" width="12.5" style="1" customWidth="1"/>
    <col min="2058" max="2058" width="9" style="1"/>
    <col min="2059" max="2059" width="12.625" style="1" customWidth="1"/>
    <col min="2060" max="2303" width="9" style="1"/>
    <col min="2304" max="2306" width="2.375" style="1" customWidth="1"/>
    <col min="2307" max="2307" width="2.875" style="1" customWidth="1"/>
    <col min="2308" max="2308" width="13.375" style="1" customWidth="1"/>
    <col min="2309" max="2313" width="12.5" style="1" customWidth="1"/>
    <col min="2314" max="2314" width="9" style="1"/>
    <col min="2315" max="2315" width="12.625" style="1" customWidth="1"/>
    <col min="2316" max="2559" width="9" style="1"/>
    <col min="2560" max="2562" width="2.375" style="1" customWidth="1"/>
    <col min="2563" max="2563" width="2.875" style="1" customWidth="1"/>
    <col min="2564" max="2564" width="13.375" style="1" customWidth="1"/>
    <col min="2565" max="2569" width="12.5" style="1" customWidth="1"/>
    <col min="2570" max="2570" width="9" style="1"/>
    <col min="2571" max="2571" width="12.625" style="1" customWidth="1"/>
    <col min="2572" max="2815" width="9" style="1"/>
    <col min="2816" max="2818" width="2.375" style="1" customWidth="1"/>
    <col min="2819" max="2819" width="2.875" style="1" customWidth="1"/>
    <col min="2820" max="2820" width="13.375" style="1" customWidth="1"/>
    <col min="2821" max="2825" width="12.5" style="1" customWidth="1"/>
    <col min="2826" max="2826" width="9" style="1"/>
    <col min="2827" max="2827" width="12.625" style="1" customWidth="1"/>
    <col min="2828" max="3071" width="9" style="1"/>
    <col min="3072" max="3074" width="2.375" style="1" customWidth="1"/>
    <col min="3075" max="3075" width="2.875" style="1" customWidth="1"/>
    <col min="3076" max="3076" width="13.375" style="1" customWidth="1"/>
    <col min="3077" max="3081" width="12.5" style="1" customWidth="1"/>
    <col min="3082" max="3082" width="9" style="1"/>
    <col min="3083" max="3083" width="12.625" style="1" customWidth="1"/>
    <col min="3084" max="3327" width="9" style="1"/>
    <col min="3328" max="3330" width="2.375" style="1" customWidth="1"/>
    <col min="3331" max="3331" width="2.875" style="1" customWidth="1"/>
    <col min="3332" max="3332" width="13.375" style="1" customWidth="1"/>
    <col min="3333" max="3337" width="12.5" style="1" customWidth="1"/>
    <col min="3338" max="3338" width="9" style="1"/>
    <col min="3339" max="3339" width="12.625" style="1" customWidth="1"/>
    <col min="3340" max="3583" width="9" style="1"/>
    <col min="3584" max="3586" width="2.375" style="1" customWidth="1"/>
    <col min="3587" max="3587" width="2.875" style="1" customWidth="1"/>
    <col min="3588" max="3588" width="13.375" style="1" customWidth="1"/>
    <col min="3589" max="3593" width="12.5" style="1" customWidth="1"/>
    <col min="3594" max="3594" width="9" style="1"/>
    <col min="3595" max="3595" width="12.625" style="1" customWidth="1"/>
    <col min="3596" max="3839" width="9" style="1"/>
    <col min="3840" max="3842" width="2.375" style="1" customWidth="1"/>
    <col min="3843" max="3843" width="2.875" style="1" customWidth="1"/>
    <col min="3844" max="3844" width="13.375" style="1" customWidth="1"/>
    <col min="3845" max="3849" width="12.5" style="1" customWidth="1"/>
    <col min="3850" max="3850" width="9" style="1"/>
    <col min="3851" max="3851" width="12.625" style="1" customWidth="1"/>
    <col min="3852" max="4095" width="9" style="1"/>
    <col min="4096" max="4098" width="2.375" style="1" customWidth="1"/>
    <col min="4099" max="4099" width="2.875" style="1" customWidth="1"/>
    <col min="4100" max="4100" width="13.375" style="1" customWidth="1"/>
    <col min="4101" max="4105" width="12.5" style="1" customWidth="1"/>
    <col min="4106" max="4106" width="9" style="1"/>
    <col min="4107" max="4107" width="12.625" style="1" customWidth="1"/>
    <col min="4108" max="4351" width="9" style="1"/>
    <col min="4352" max="4354" width="2.375" style="1" customWidth="1"/>
    <col min="4355" max="4355" width="2.875" style="1" customWidth="1"/>
    <col min="4356" max="4356" width="13.375" style="1" customWidth="1"/>
    <col min="4357" max="4361" width="12.5" style="1" customWidth="1"/>
    <col min="4362" max="4362" width="9" style="1"/>
    <col min="4363" max="4363" width="12.625" style="1" customWidth="1"/>
    <col min="4364" max="4607" width="9" style="1"/>
    <col min="4608" max="4610" width="2.375" style="1" customWidth="1"/>
    <col min="4611" max="4611" width="2.875" style="1" customWidth="1"/>
    <col min="4612" max="4612" width="13.375" style="1" customWidth="1"/>
    <col min="4613" max="4617" width="12.5" style="1" customWidth="1"/>
    <col min="4618" max="4618" width="9" style="1"/>
    <col min="4619" max="4619" width="12.625" style="1" customWidth="1"/>
    <col min="4620" max="4863" width="9" style="1"/>
    <col min="4864" max="4866" width="2.375" style="1" customWidth="1"/>
    <col min="4867" max="4867" width="2.875" style="1" customWidth="1"/>
    <col min="4868" max="4868" width="13.375" style="1" customWidth="1"/>
    <col min="4869" max="4873" width="12.5" style="1" customWidth="1"/>
    <col min="4874" max="4874" width="9" style="1"/>
    <col min="4875" max="4875" width="12.625" style="1" customWidth="1"/>
    <col min="4876" max="5119" width="9" style="1"/>
    <col min="5120" max="5122" width="2.375" style="1" customWidth="1"/>
    <col min="5123" max="5123" width="2.875" style="1" customWidth="1"/>
    <col min="5124" max="5124" width="13.375" style="1" customWidth="1"/>
    <col min="5125" max="5129" width="12.5" style="1" customWidth="1"/>
    <col min="5130" max="5130" width="9" style="1"/>
    <col min="5131" max="5131" width="12.625" style="1" customWidth="1"/>
    <col min="5132" max="5375" width="9" style="1"/>
    <col min="5376" max="5378" width="2.375" style="1" customWidth="1"/>
    <col min="5379" max="5379" width="2.875" style="1" customWidth="1"/>
    <col min="5380" max="5380" width="13.375" style="1" customWidth="1"/>
    <col min="5381" max="5385" width="12.5" style="1" customWidth="1"/>
    <col min="5386" max="5386" width="9" style="1"/>
    <col min="5387" max="5387" width="12.625" style="1" customWidth="1"/>
    <col min="5388" max="5631" width="9" style="1"/>
    <col min="5632" max="5634" width="2.375" style="1" customWidth="1"/>
    <col min="5635" max="5635" width="2.875" style="1" customWidth="1"/>
    <col min="5636" max="5636" width="13.375" style="1" customWidth="1"/>
    <col min="5637" max="5641" width="12.5" style="1" customWidth="1"/>
    <col min="5642" max="5642" width="9" style="1"/>
    <col min="5643" max="5643" width="12.625" style="1" customWidth="1"/>
    <col min="5644" max="5887" width="9" style="1"/>
    <col min="5888" max="5890" width="2.375" style="1" customWidth="1"/>
    <col min="5891" max="5891" width="2.875" style="1" customWidth="1"/>
    <col min="5892" max="5892" width="13.375" style="1" customWidth="1"/>
    <col min="5893" max="5897" width="12.5" style="1" customWidth="1"/>
    <col min="5898" max="5898" width="9" style="1"/>
    <col min="5899" max="5899" width="12.625" style="1" customWidth="1"/>
    <col min="5900" max="6143" width="9" style="1"/>
    <col min="6144" max="6146" width="2.375" style="1" customWidth="1"/>
    <col min="6147" max="6147" width="2.875" style="1" customWidth="1"/>
    <col min="6148" max="6148" width="13.375" style="1" customWidth="1"/>
    <col min="6149" max="6153" width="12.5" style="1" customWidth="1"/>
    <col min="6154" max="6154" width="9" style="1"/>
    <col min="6155" max="6155" width="12.625" style="1" customWidth="1"/>
    <col min="6156" max="6399" width="9" style="1"/>
    <col min="6400" max="6402" width="2.375" style="1" customWidth="1"/>
    <col min="6403" max="6403" width="2.875" style="1" customWidth="1"/>
    <col min="6404" max="6404" width="13.375" style="1" customWidth="1"/>
    <col min="6405" max="6409" width="12.5" style="1" customWidth="1"/>
    <col min="6410" max="6410" width="9" style="1"/>
    <col min="6411" max="6411" width="12.625" style="1" customWidth="1"/>
    <col min="6412" max="6655" width="9" style="1"/>
    <col min="6656" max="6658" width="2.375" style="1" customWidth="1"/>
    <col min="6659" max="6659" width="2.875" style="1" customWidth="1"/>
    <col min="6660" max="6660" width="13.375" style="1" customWidth="1"/>
    <col min="6661" max="6665" width="12.5" style="1" customWidth="1"/>
    <col min="6666" max="6666" width="9" style="1"/>
    <col min="6667" max="6667" width="12.625" style="1" customWidth="1"/>
    <col min="6668" max="6911" width="9" style="1"/>
    <col min="6912" max="6914" width="2.375" style="1" customWidth="1"/>
    <col min="6915" max="6915" width="2.875" style="1" customWidth="1"/>
    <col min="6916" max="6916" width="13.375" style="1" customWidth="1"/>
    <col min="6917" max="6921" width="12.5" style="1" customWidth="1"/>
    <col min="6922" max="6922" width="9" style="1"/>
    <col min="6923" max="6923" width="12.625" style="1" customWidth="1"/>
    <col min="6924" max="7167" width="9" style="1"/>
    <col min="7168" max="7170" width="2.375" style="1" customWidth="1"/>
    <col min="7171" max="7171" width="2.875" style="1" customWidth="1"/>
    <col min="7172" max="7172" width="13.375" style="1" customWidth="1"/>
    <col min="7173" max="7177" width="12.5" style="1" customWidth="1"/>
    <col min="7178" max="7178" width="9" style="1"/>
    <col min="7179" max="7179" width="12.625" style="1" customWidth="1"/>
    <col min="7180" max="7423" width="9" style="1"/>
    <col min="7424" max="7426" width="2.375" style="1" customWidth="1"/>
    <col min="7427" max="7427" width="2.875" style="1" customWidth="1"/>
    <col min="7428" max="7428" width="13.375" style="1" customWidth="1"/>
    <col min="7429" max="7433" width="12.5" style="1" customWidth="1"/>
    <col min="7434" max="7434" width="9" style="1"/>
    <col min="7435" max="7435" width="12.625" style="1" customWidth="1"/>
    <col min="7436" max="7679" width="9" style="1"/>
    <col min="7680" max="7682" width="2.375" style="1" customWidth="1"/>
    <col min="7683" max="7683" width="2.875" style="1" customWidth="1"/>
    <col min="7684" max="7684" width="13.375" style="1" customWidth="1"/>
    <col min="7685" max="7689" width="12.5" style="1" customWidth="1"/>
    <col min="7690" max="7690" width="9" style="1"/>
    <col min="7691" max="7691" width="12.625" style="1" customWidth="1"/>
    <col min="7692" max="7935" width="9" style="1"/>
    <col min="7936" max="7938" width="2.375" style="1" customWidth="1"/>
    <col min="7939" max="7939" width="2.875" style="1" customWidth="1"/>
    <col min="7940" max="7940" width="13.375" style="1" customWidth="1"/>
    <col min="7941" max="7945" width="12.5" style="1" customWidth="1"/>
    <col min="7946" max="7946" width="9" style="1"/>
    <col min="7947" max="7947" width="12.625" style="1" customWidth="1"/>
    <col min="7948" max="8191" width="9" style="1"/>
    <col min="8192" max="8194" width="2.375" style="1" customWidth="1"/>
    <col min="8195" max="8195" width="2.875" style="1" customWidth="1"/>
    <col min="8196" max="8196" width="13.375" style="1" customWidth="1"/>
    <col min="8197" max="8201" width="12.5" style="1" customWidth="1"/>
    <col min="8202" max="8202" width="9" style="1"/>
    <col min="8203" max="8203" width="12.625" style="1" customWidth="1"/>
    <col min="8204" max="8447" width="9" style="1"/>
    <col min="8448" max="8450" width="2.375" style="1" customWidth="1"/>
    <col min="8451" max="8451" width="2.875" style="1" customWidth="1"/>
    <col min="8452" max="8452" width="13.375" style="1" customWidth="1"/>
    <col min="8453" max="8457" width="12.5" style="1" customWidth="1"/>
    <col min="8458" max="8458" width="9" style="1"/>
    <col min="8459" max="8459" width="12.625" style="1" customWidth="1"/>
    <col min="8460" max="8703" width="9" style="1"/>
    <col min="8704" max="8706" width="2.375" style="1" customWidth="1"/>
    <col min="8707" max="8707" width="2.875" style="1" customWidth="1"/>
    <col min="8708" max="8708" width="13.375" style="1" customWidth="1"/>
    <col min="8709" max="8713" width="12.5" style="1" customWidth="1"/>
    <col min="8714" max="8714" width="9" style="1"/>
    <col min="8715" max="8715" width="12.625" style="1" customWidth="1"/>
    <col min="8716" max="8959" width="9" style="1"/>
    <col min="8960" max="8962" width="2.375" style="1" customWidth="1"/>
    <col min="8963" max="8963" width="2.875" style="1" customWidth="1"/>
    <col min="8964" max="8964" width="13.375" style="1" customWidth="1"/>
    <col min="8965" max="8969" width="12.5" style="1" customWidth="1"/>
    <col min="8970" max="8970" width="9" style="1"/>
    <col min="8971" max="8971" width="12.625" style="1" customWidth="1"/>
    <col min="8972" max="9215" width="9" style="1"/>
    <col min="9216" max="9218" width="2.375" style="1" customWidth="1"/>
    <col min="9219" max="9219" width="2.875" style="1" customWidth="1"/>
    <col min="9220" max="9220" width="13.375" style="1" customWidth="1"/>
    <col min="9221" max="9225" width="12.5" style="1" customWidth="1"/>
    <col min="9226" max="9226" width="9" style="1"/>
    <col min="9227" max="9227" width="12.625" style="1" customWidth="1"/>
    <col min="9228" max="9471" width="9" style="1"/>
    <col min="9472" max="9474" width="2.375" style="1" customWidth="1"/>
    <col min="9475" max="9475" width="2.875" style="1" customWidth="1"/>
    <col min="9476" max="9476" width="13.375" style="1" customWidth="1"/>
    <col min="9477" max="9481" width="12.5" style="1" customWidth="1"/>
    <col min="9482" max="9482" width="9" style="1"/>
    <col min="9483" max="9483" width="12.625" style="1" customWidth="1"/>
    <col min="9484" max="9727" width="9" style="1"/>
    <col min="9728" max="9730" width="2.375" style="1" customWidth="1"/>
    <col min="9731" max="9731" width="2.875" style="1" customWidth="1"/>
    <col min="9732" max="9732" width="13.375" style="1" customWidth="1"/>
    <col min="9733" max="9737" width="12.5" style="1" customWidth="1"/>
    <col min="9738" max="9738" width="9" style="1"/>
    <col min="9739" max="9739" width="12.625" style="1" customWidth="1"/>
    <col min="9740" max="9983" width="9" style="1"/>
    <col min="9984" max="9986" width="2.375" style="1" customWidth="1"/>
    <col min="9987" max="9987" width="2.875" style="1" customWidth="1"/>
    <col min="9988" max="9988" width="13.375" style="1" customWidth="1"/>
    <col min="9989" max="9993" width="12.5" style="1" customWidth="1"/>
    <col min="9994" max="9994" width="9" style="1"/>
    <col min="9995" max="9995" width="12.625" style="1" customWidth="1"/>
    <col min="9996" max="10239" width="9" style="1"/>
    <col min="10240" max="10242" width="2.375" style="1" customWidth="1"/>
    <col min="10243" max="10243" width="2.875" style="1" customWidth="1"/>
    <col min="10244" max="10244" width="13.375" style="1" customWidth="1"/>
    <col min="10245" max="10249" width="12.5" style="1" customWidth="1"/>
    <col min="10250" max="10250" width="9" style="1"/>
    <col min="10251" max="10251" width="12.625" style="1" customWidth="1"/>
    <col min="10252" max="10495" width="9" style="1"/>
    <col min="10496" max="10498" width="2.375" style="1" customWidth="1"/>
    <col min="10499" max="10499" width="2.875" style="1" customWidth="1"/>
    <col min="10500" max="10500" width="13.375" style="1" customWidth="1"/>
    <col min="10501" max="10505" width="12.5" style="1" customWidth="1"/>
    <col min="10506" max="10506" width="9" style="1"/>
    <col min="10507" max="10507" width="12.625" style="1" customWidth="1"/>
    <col min="10508" max="10751" width="9" style="1"/>
    <col min="10752" max="10754" width="2.375" style="1" customWidth="1"/>
    <col min="10755" max="10755" width="2.875" style="1" customWidth="1"/>
    <col min="10756" max="10756" width="13.375" style="1" customWidth="1"/>
    <col min="10757" max="10761" width="12.5" style="1" customWidth="1"/>
    <col min="10762" max="10762" width="9" style="1"/>
    <col min="10763" max="10763" width="12.625" style="1" customWidth="1"/>
    <col min="10764" max="11007" width="9" style="1"/>
    <col min="11008" max="11010" width="2.375" style="1" customWidth="1"/>
    <col min="11011" max="11011" width="2.875" style="1" customWidth="1"/>
    <col min="11012" max="11012" width="13.375" style="1" customWidth="1"/>
    <col min="11013" max="11017" width="12.5" style="1" customWidth="1"/>
    <col min="11018" max="11018" width="9" style="1"/>
    <col min="11019" max="11019" width="12.625" style="1" customWidth="1"/>
    <col min="11020" max="11263" width="9" style="1"/>
    <col min="11264" max="11266" width="2.375" style="1" customWidth="1"/>
    <col min="11267" max="11267" width="2.875" style="1" customWidth="1"/>
    <col min="11268" max="11268" width="13.375" style="1" customWidth="1"/>
    <col min="11269" max="11273" width="12.5" style="1" customWidth="1"/>
    <col min="11274" max="11274" width="9" style="1"/>
    <col min="11275" max="11275" width="12.625" style="1" customWidth="1"/>
    <col min="11276" max="11519" width="9" style="1"/>
    <col min="11520" max="11522" width="2.375" style="1" customWidth="1"/>
    <col min="11523" max="11523" width="2.875" style="1" customWidth="1"/>
    <col min="11524" max="11524" width="13.375" style="1" customWidth="1"/>
    <col min="11525" max="11529" width="12.5" style="1" customWidth="1"/>
    <col min="11530" max="11530" width="9" style="1"/>
    <col min="11531" max="11531" width="12.625" style="1" customWidth="1"/>
    <col min="11532" max="11775" width="9" style="1"/>
    <col min="11776" max="11778" width="2.375" style="1" customWidth="1"/>
    <col min="11779" max="11779" width="2.875" style="1" customWidth="1"/>
    <col min="11780" max="11780" width="13.375" style="1" customWidth="1"/>
    <col min="11781" max="11785" width="12.5" style="1" customWidth="1"/>
    <col min="11786" max="11786" width="9" style="1"/>
    <col min="11787" max="11787" width="12.625" style="1" customWidth="1"/>
    <col min="11788" max="12031" width="9" style="1"/>
    <col min="12032" max="12034" width="2.375" style="1" customWidth="1"/>
    <col min="12035" max="12035" width="2.875" style="1" customWidth="1"/>
    <col min="12036" max="12036" width="13.375" style="1" customWidth="1"/>
    <col min="12037" max="12041" width="12.5" style="1" customWidth="1"/>
    <col min="12042" max="12042" width="9" style="1"/>
    <col min="12043" max="12043" width="12.625" style="1" customWidth="1"/>
    <col min="12044" max="12287" width="9" style="1"/>
    <col min="12288" max="12290" width="2.375" style="1" customWidth="1"/>
    <col min="12291" max="12291" width="2.875" style="1" customWidth="1"/>
    <col min="12292" max="12292" width="13.375" style="1" customWidth="1"/>
    <col min="12293" max="12297" width="12.5" style="1" customWidth="1"/>
    <col min="12298" max="12298" width="9" style="1"/>
    <col min="12299" max="12299" width="12.625" style="1" customWidth="1"/>
    <col min="12300" max="12543" width="9" style="1"/>
    <col min="12544" max="12546" width="2.375" style="1" customWidth="1"/>
    <col min="12547" max="12547" width="2.875" style="1" customWidth="1"/>
    <col min="12548" max="12548" width="13.375" style="1" customWidth="1"/>
    <col min="12549" max="12553" width="12.5" style="1" customWidth="1"/>
    <col min="12554" max="12554" width="9" style="1"/>
    <col min="12555" max="12555" width="12.625" style="1" customWidth="1"/>
    <col min="12556" max="12799" width="9" style="1"/>
    <col min="12800" max="12802" width="2.375" style="1" customWidth="1"/>
    <col min="12803" max="12803" width="2.875" style="1" customWidth="1"/>
    <col min="12804" max="12804" width="13.375" style="1" customWidth="1"/>
    <col min="12805" max="12809" width="12.5" style="1" customWidth="1"/>
    <col min="12810" max="12810" width="9" style="1"/>
    <col min="12811" max="12811" width="12.625" style="1" customWidth="1"/>
    <col min="12812" max="13055" width="9" style="1"/>
    <col min="13056" max="13058" width="2.375" style="1" customWidth="1"/>
    <col min="13059" max="13059" width="2.875" style="1" customWidth="1"/>
    <col min="13060" max="13060" width="13.375" style="1" customWidth="1"/>
    <col min="13061" max="13065" width="12.5" style="1" customWidth="1"/>
    <col min="13066" max="13066" width="9" style="1"/>
    <col min="13067" max="13067" width="12.625" style="1" customWidth="1"/>
    <col min="13068" max="13311" width="9" style="1"/>
    <col min="13312" max="13314" width="2.375" style="1" customWidth="1"/>
    <col min="13315" max="13315" width="2.875" style="1" customWidth="1"/>
    <col min="13316" max="13316" width="13.375" style="1" customWidth="1"/>
    <col min="13317" max="13321" width="12.5" style="1" customWidth="1"/>
    <col min="13322" max="13322" width="9" style="1"/>
    <col min="13323" max="13323" width="12.625" style="1" customWidth="1"/>
    <col min="13324" max="13567" width="9" style="1"/>
    <col min="13568" max="13570" width="2.375" style="1" customWidth="1"/>
    <col min="13571" max="13571" width="2.875" style="1" customWidth="1"/>
    <col min="13572" max="13572" width="13.375" style="1" customWidth="1"/>
    <col min="13573" max="13577" width="12.5" style="1" customWidth="1"/>
    <col min="13578" max="13578" width="9" style="1"/>
    <col min="13579" max="13579" width="12.625" style="1" customWidth="1"/>
    <col min="13580" max="13823" width="9" style="1"/>
    <col min="13824" max="13826" width="2.375" style="1" customWidth="1"/>
    <col min="13827" max="13827" width="2.875" style="1" customWidth="1"/>
    <col min="13828" max="13828" width="13.375" style="1" customWidth="1"/>
    <col min="13829" max="13833" width="12.5" style="1" customWidth="1"/>
    <col min="13834" max="13834" width="9" style="1"/>
    <col min="13835" max="13835" width="12.625" style="1" customWidth="1"/>
    <col min="13836" max="14079" width="9" style="1"/>
    <col min="14080" max="14082" width="2.375" style="1" customWidth="1"/>
    <col min="14083" max="14083" width="2.875" style="1" customWidth="1"/>
    <col min="14084" max="14084" width="13.375" style="1" customWidth="1"/>
    <col min="14085" max="14089" width="12.5" style="1" customWidth="1"/>
    <col min="14090" max="14090" width="9" style="1"/>
    <col min="14091" max="14091" width="12.625" style="1" customWidth="1"/>
    <col min="14092" max="14335" width="9" style="1"/>
    <col min="14336" max="14338" width="2.375" style="1" customWidth="1"/>
    <col min="14339" max="14339" width="2.875" style="1" customWidth="1"/>
    <col min="14340" max="14340" width="13.375" style="1" customWidth="1"/>
    <col min="14341" max="14345" width="12.5" style="1" customWidth="1"/>
    <col min="14346" max="14346" width="9" style="1"/>
    <col min="14347" max="14347" width="12.625" style="1" customWidth="1"/>
    <col min="14348" max="14591" width="9" style="1"/>
    <col min="14592" max="14594" width="2.375" style="1" customWidth="1"/>
    <col min="14595" max="14595" width="2.875" style="1" customWidth="1"/>
    <col min="14596" max="14596" width="13.375" style="1" customWidth="1"/>
    <col min="14597" max="14601" width="12.5" style="1" customWidth="1"/>
    <col min="14602" max="14602" width="9" style="1"/>
    <col min="14603" max="14603" width="12.625" style="1" customWidth="1"/>
    <col min="14604" max="14847" width="9" style="1"/>
    <col min="14848" max="14850" width="2.375" style="1" customWidth="1"/>
    <col min="14851" max="14851" width="2.875" style="1" customWidth="1"/>
    <col min="14852" max="14852" width="13.375" style="1" customWidth="1"/>
    <col min="14853" max="14857" width="12.5" style="1" customWidth="1"/>
    <col min="14858" max="14858" width="9" style="1"/>
    <col min="14859" max="14859" width="12.625" style="1" customWidth="1"/>
    <col min="14860" max="15103" width="9" style="1"/>
    <col min="15104" max="15106" width="2.375" style="1" customWidth="1"/>
    <col min="15107" max="15107" width="2.875" style="1" customWidth="1"/>
    <col min="15108" max="15108" width="13.375" style="1" customWidth="1"/>
    <col min="15109" max="15113" width="12.5" style="1" customWidth="1"/>
    <col min="15114" max="15114" width="9" style="1"/>
    <col min="15115" max="15115" width="12.625" style="1" customWidth="1"/>
    <col min="15116" max="15359" width="9" style="1"/>
    <col min="15360" max="15362" width="2.375" style="1" customWidth="1"/>
    <col min="15363" max="15363" width="2.875" style="1" customWidth="1"/>
    <col min="15364" max="15364" width="13.375" style="1" customWidth="1"/>
    <col min="15365" max="15369" width="12.5" style="1" customWidth="1"/>
    <col min="15370" max="15370" width="9" style="1"/>
    <col min="15371" max="15371" width="12.625" style="1" customWidth="1"/>
    <col min="15372" max="15615" width="9" style="1"/>
    <col min="15616" max="15618" width="2.375" style="1" customWidth="1"/>
    <col min="15619" max="15619" width="2.875" style="1" customWidth="1"/>
    <col min="15620" max="15620" width="13.375" style="1" customWidth="1"/>
    <col min="15621" max="15625" width="12.5" style="1" customWidth="1"/>
    <col min="15626" max="15626" width="9" style="1"/>
    <col min="15627" max="15627" width="12.625" style="1" customWidth="1"/>
    <col min="15628" max="15871" width="9" style="1"/>
    <col min="15872" max="15874" width="2.375" style="1" customWidth="1"/>
    <col min="15875" max="15875" width="2.875" style="1" customWidth="1"/>
    <col min="15876" max="15876" width="13.375" style="1" customWidth="1"/>
    <col min="15877" max="15881" width="12.5" style="1" customWidth="1"/>
    <col min="15882" max="15882" width="9" style="1"/>
    <col min="15883" max="15883" width="12.625" style="1" customWidth="1"/>
    <col min="15884" max="16127" width="9" style="1"/>
    <col min="16128" max="16130" width="2.375" style="1" customWidth="1"/>
    <col min="16131" max="16131" width="2.875" style="1" customWidth="1"/>
    <col min="16132" max="16132" width="13.375" style="1" customWidth="1"/>
    <col min="16133" max="16137" width="12.5" style="1" customWidth="1"/>
    <col min="16138" max="16138" width="9" style="1"/>
    <col min="16139" max="16139" width="12.625" style="1" customWidth="1"/>
    <col min="16140" max="16384" width="9" style="1"/>
  </cols>
  <sheetData>
    <row r="1" spans="1:22" ht="23.25" customHeight="1">
      <c r="A1" s="1178" t="s">
        <v>351</v>
      </c>
      <c r="B1" s="1178"/>
      <c r="C1" s="1178"/>
      <c r="D1" s="1178"/>
      <c r="E1" s="1178"/>
      <c r="F1" s="1178"/>
      <c r="G1" s="1178"/>
      <c r="H1" s="1178"/>
      <c r="I1" s="1178"/>
      <c r="J1" s="1178"/>
    </row>
    <row r="2" spans="1:22" ht="8.25" customHeight="1" thickBot="1">
      <c r="C2" s="6"/>
      <c r="D2" s="6"/>
      <c r="F2" s="6"/>
      <c r="G2" s="6"/>
      <c r="H2" s="6"/>
      <c r="I2" s="6"/>
      <c r="J2" s="29"/>
      <c r="K2" s="6"/>
    </row>
    <row r="3" spans="1:22" ht="17.25" customHeight="1">
      <c r="A3" s="1028" t="s">
        <v>352</v>
      </c>
      <c r="B3" s="1028"/>
      <c r="C3" s="1028"/>
      <c r="D3" s="1028"/>
      <c r="E3" s="1029"/>
      <c r="F3" s="424">
        <v>29</v>
      </c>
      <c r="G3" s="424">
        <v>30</v>
      </c>
      <c r="H3" s="424" t="s">
        <v>25</v>
      </c>
      <c r="I3" s="425" t="s">
        <v>154</v>
      </c>
      <c r="J3" s="426" t="s">
        <v>31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8" customFormat="1" ht="13.5" customHeight="1">
      <c r="A4" s="1179" t="s">
        <v>353</v>
      </c>
      <c r="B4" s="1179"/>
      <c r="C4" s="1179"/>
      <c r="D4" s="1179"/>
      <c r="E4" s="1180"/>
      <c r="F4" s="427">
        <v>474</v>
      </c>
      <c r="G4" s="427">
        <v>535</v>
      </c>
      <c r="H4" s="427">
        <v>527</v>
      </c>
      <c r="I4" s="427">
        <v>473</v>
      </c>
      <c r="J4" s="428">
        <f>+J5+J18+J29+J42</f>
        <v>431</v>
      </c>
    </row>
    <row r="5" spans="1:22" ht="13.5" customHeight="1">
      <c r="B5" s="1003" t="s">
        <v>354</v>
      </c>
      <c r="C5" s="1003"/>
      <c r="D5" s="1003"/>
      <c r="E5" s="1004"/>
      <c r="F5" s="429">
        <v>40</v>
      </c>
      <c r="G5" s="429">
        <v>41</v>
      </c>
      <c r="H5" s="429">
        <v>39</v>
      </c>
      <c r="I5" s="429">
        <v>31</v>
      </c>
      <c r="J5" s="430">
        <v>36</v>
      </c>
    </row>
    <row r="6" spans="1:22" ht="13.5" customHeight="1">
      <c r="C6" s="1003" t="s">
        <v>355</v>
      </c>
      <c r="D6" s="1003"/>
      <c r="E6" s="1004"/>
      <c r="F6" s="429">
        <v>4</v>
      </c>
      <c r="G6" s="429">
        <v>3</v>
      </c>
      <c r="H6" s="429">
        <v>3</v>
      </c>
      <c r="I6" s="429">
        <v>1</v>
      </c>
      <c r="J6" s="430">
        <v>2</v>
      </c>
      <c r="K6" s="6"/>
    </row>
    <row r="7" spans="1:22" ht="13.5" customHeight="1">
      <c r="C7" s="1003" t="s">
        <v>356</v>
      </c>
      <c r="D7" s="1003"/>
      <c r="E7" s="1004"/>
      <c r="F7" s="429">
        <v>4</v>
      </c>
      <c r="G7" s="429">
        <v>4</v>
      </c>
      <c r="H7" s="429">
        <v>5</v>
      </c>
      <c r="I7" s="429">
        <v>7</v>
      </c>
      <c r="J7" s="430">
        <v>10</v>
      </c>
      <c r="K7" s="431"/>
    </row>
    <row r="8" spans="1:22" ht="13.5" customHeight="1">
      <c r="C8" s="1003" t="s">
        <v>357</v>
      </c>
      <c r="D8" s="1003"/>
      <c r="E8" s="1004"/>
      <c r="F8" s="429">
        <v>24</v>
      </c>
      <c r="G8" s="429">
        <v>24</v>
      </c>
      <c r="H8" s="429">
        <v>14</v>
      </c>
      <c r="I8" s="429">
        <v>0</v>
      </c>
      <c r="J8" s="430">
        <v>0</v>
      </c>
    </row>
    <row r="9" spans="1:22" ht="13.5" customHeight="1">
      <c r="C9" s="18"/>
      <c r="D9" s="1003" t="s">
        <v>358</v>
      </c>
      <c r="E9" s="1004"/>
      <c r="F9" s="429">
        <v>12</v>
      </c>
      <c r="G9" s="429">
        <v>12</v>
      </c>
      <c r="H9" s="429">
        <v>7</v>
      </c>
      <c r="I9" s="429">
        <v>5</v>
      </c>
      <c r="J9" s="430">
        <v>11</v>
      </c>
      <c r="K9" s="431"/>
    </row>
    <row r="10" spans="1:22" ht="13.5" customHeight="1">
      <c r="C10" s="18"/>
      <c r="D10" s="1003" t="s">
        <v>359</v>
      </c>
      <c r="E10" s="1004"/>
      <c r="F10" s="429">
        <v>1</v>
      </c>
      <c r="G10" s="429">
        <v>2</v>
      </c>
      <c r="H10" s="429">
        <v>0</v>
      </c>
      <c r="I10" s="429">
        <v>2</v>
      </c>
      <c r="J10" s="430">
        <v>0</v>
      </c>
      <c r="K10" s="431"/>
    </row>
    <row r="11" spans="1:22" ht="13.5" customHeight="1">
      <c r="C11" s="18"/>
      <c r="D11" s="1003" t="s">
        <v>360</v>
      </c>
      <c r="E11" s="1004"/>
      <c r="F11" s="429">
        <v>0</v>
      </c>
      <c r="G11" s="429">
        <v>0</v>
      </c>
      <c r="H11" s="429">
        <v>0</v>
      </c>
      <c r="I11" s="429">
        <v>0</v>
      </c>
      <c r="J11" s="430">
        <v>0</v>
      </c>
      <c r="K11" s="431"/>
    </row>
    <row r="12" spans="1:22" ht="13.5" customHeight="1">
      <c r="C12" s="18"/>
      <c r="D12" s="1003" t="s">
        <v>127</v>
      </c>
      <c r="E12" s="1004"/>
      <c r="F12" s="429">
        <v>11</v>
      </c>
      <c r="G12" s="429">
        <v>10</v>
      </c>
      <c r="H12" s="429">
        <v>7</v>
      </c>
      <c r="I12" s="429">
        <v>7</v>
      </c>
      <c r="J12" s="430">
        <v>9</v>
      </c>
      <c r="K12" s="431"/>
    </row>
    <row r="13" spans="1:22" ht="13.5" customHeight="1">
      <c r="C13" s="1003" t="s">
        <v>361</v>
      </c>
      <c r="D13" s="1003"/>
      <c r="E13" s="1004"/>
      <c r="F13" s="429">
        <v>0</v>
      </c>
      <c r="G13" s="429">
        <v>1</v>
      </c>
      <c r="H13" s="429">
        <v>0</v>
      </c>
      <c r="I13" s="429">
        <v>0</v>
      </c>
      <c r="J13" s="430">
        <v>1</v>
      </c>
      <c r="K13" s="431"/>
      <c r="L13" s="6"/>
    </row>
    <row r="14" spans="1:22" ht="13.5" customHeight="1">
      <c r="C14" s="1003" t="s">
        <v>362</v>
      </c>
      <c r="D14" s="1003"/>
      <c r="E14" s="1004"/>
      <c r="F14" s="429">
        <v>1</v>
      </c>
      <c r="G14" s="429">
        <v>1</v>
      </c>
      <c r="H14" s="429">
        <v>0</v>
      </c>
      <c r="I14" s="429">
        <v>0</v>
      </c>
      <c r="J14" s="430">
        <v>0</v>
      </c>
      <c r="K14" s="431"/>
    </row>
    <row r="15" spans="1:22" ht="13.5" customHeight="1">
      <c r="C15" s="1003" t="s">
        <v>363</v>
      </c>
      <c r="D15" s="1003"/>
      <c r="E15" s="1004"/>
      <c r="F15" s="429">
        <v>0</v>
      </c>
      <c r="G15" s="429">
        <v>2</v>
      </c>
      <c r="H15" s="429">
        <v>1</v>
      </c>
      <c r="I15" s="429">
        <v>0</v>
      </c>
      <c r="J15" s="430">
        <v>1</v>
      </c>
      <c r="K15" s="431"/>
    </row>
    <row r="16" spans="1:22" ht="13.5" customHeight="1">
      <c r="C16" s="1003" t="s">
        <v>364</v>
      </c>
      <c r="D16" s="1003"/>
      <c r="E16" s="1004"/>
      <c r="F16" s="429">
        <v>0</v>
      </c>
      <c r="G16" s="429">
        <v>1</v>
      </c>
      <c r="H16" s="429">
        <v>0</v>
      </c>
      <c r="I16" s="429">
        <v>0</v>
      </c>
      <c r="J16" s="430">
        <v>0</v>
      </c>
    </row>
    <row r="17" spans="1:17" ht="13.5" customHeight="1">
      <c r="A17" s="46"/>
      <c r="B17" s="46"/>
      <c r="C17" s="1174" t="s">
        <v>127</v>
      </c>
      <c r="D17" s="1174"/>
      <c r="E17" s="1175"/>
      <c r="F17" s="432">
        <v>7</v>
      </c>
      <c r="G17" s="432">
        <v>5</v>
      </c>
      <c r="H17" s="432">
        <v>16</v>
      </c>
      <c r="I17" s="432">
        <v>9</v>
      </c>
      <c r="J17" s="433">
        <v>2</v>
      </c>
    </row>
    <row r="18" spans="1:17" ht="13.5" customHeight="1">
      <c r="B18" s="1003" t="s">
        <v>365</v>
      </c>
      <c r="C18" s="1003"/>
      <c r="D18" s="1003"/>
      <c r="E18" s="1004"/>
      <c r="F18" s="429">
        <v>432</v>
      </c>
      <c r="G18" s="429">
        <v>490</v>
      </c>
      <c r="H18" s="429">
        <v>488</v>
      </c>
      <c r="I18" s="429">
        <v>440</v>
      </c>
      <c r="J18" s="430">
        <v>393</v>
      </c>
    </row>
    <row r="19" spans="1:17" ht="13.5" customHeight="1">
      <c r="C19" s="1003" t="s">
        <v>366</v>
      </c>
      <c r="D19" s="1003"/>
      <c r="E19" s="1004"/>
      <c r="F19" s="429">
        <v>6</v>
      </c>
      <c r="G19" s="429">
        <v>9</v>
      </c>
      <c r="H19" s="429">
        <v>7</v>
      </c>
      <c r="I19" s="429">
        <v>7</v>
      </c>
      <c r="J19" s="430">
        <v>1</v>
      </c>
      <c r="N19" s="434"/>
      <c r="O19" s="434"/>
      <c r="P19" s="434"/>
      <c r="Q19" s="434"/>
    </row>
    <row r="20" spans="1:17" ht="13.5" customHeight="1">
      <c r="C20" s="1003" t="s">
        <v>367</v>
      </c>
      <c r="D20" s="1003"/>
      <c r="E20" s="1004"/>
      <c r="F20" s="435">
        <v>9</v>
      </c>
      <c r="G20" s="435">
        <v>12</v>
      </c>
      <c r="H20" s="429">
        <v>7</v>
      </c>
      <c r="I20" s="429">
        <v>14</v>
      </c>
      <c r="J20" s="430">
        <v>6</v>
      </c>
      <c r="N20" s="434"/>
      <c r="O20" s="434"/>
      <c r="P20" s="434"/>
      <c r="Q20" s="434"/>
    </row>
    <row r="21" spans="1:17" ht="13.5" customHeight="1">
      <c r="C21" s="1003" t="s">
        <v>368</v>
      </c>
      <c r="D21" s="1003"/>
      <c r="E21" s="1004"/>
      <c r="F21" s="435">
        <v>136</v>
      </c>
      <c r="G21" s="435">
        <v>154</v>
      </c>
      <c r="H21" s="429">
        <v>153</v>
      </c>
      <c r="I21" s="429">
        <v>141</v>
      </c>
      <c r="J21" s="430">
        <v>125</v>
      </c>
      <c r="N21" s="434"/>
      <c r="O21" s="434"/>
      <c r="P21" s="434"/>
      <c r="Q21" s="434"/>
    </row>
    <row r="22" spans="1:17" ht="13.5" customHeight="1">
      <c r="C22" s="1003" t="s">
        <v>369</v>
      </c>
      <c r="D22" s="1003"/>
      <c r="E22" s="1004"/>
      <c r="F22" s="429">
        <v>116</v>
      </c>
      <c r="G22" s="429">
        <v>120</v>
      </c>
      <c r="H22" s="429">
        <v>134</v>
      </c>
      <c r="I22" s="429">
        <v>129</v>
      </c>
      <c r="J22" s="430">
        <v>107</v>
      </c>
      <c r="N22" s="434"/>
      <c r="O22" s="434"/>
      <c r="P22" s="434"/>
      <c r="Q22" s="434"/>
    </row>
    <row r="23" spans="1:17" ht="13.5" customHeight="1">
      <c r="C23" s="1003" t="s">
        <v>370</v>
      </c>
      <c r="D23" s="1003"/>
      <c r="E23" s="1004"/>
      <c r="F23" s="429">
        <v>19</v>
      </c>
      <c r="G23" s="429">
        <v>26</v>
      </c>
      <c r="H23" s="429">
        <v>22</v>
      </c>
      <c r="I23" s="429">
        <v>24</v>
      </c>
      <c r="J23" s="430">
        <v>20</v>
      </c>
      <c r="N23" s="434"/>
      <c r="O23" s="434"/>
      <c r="P23" s="434"/>
      <c r="Q23" s="434"/>
    </row>
    <row r="24" spans="1:17" ht="13.5" customHeight="1">
      <c r="C24" s="1003" t="s">
        <v>371</v>
      </c>
      <c r="D24" s="1003"/>
      <c r="E24" s="1004"/>
      <c r="F24" s="429">
        <v>5</v>
      </c>
      <c r="G24" s="429">
        <v>12</v>
      </c>
      <c r="H24" s="429">
        <v>10</v>
      </c>
      <c r="I24" s="429">
        <v>9</v>
      </c>
      <c r="J24" s="430">
        <v>8</v>
      </c>
      <c r="N24" s="434"/>
      <c r="O24" s="434"/>
      <c r="P24" s="434"/>
      <c r="Q24" s="434"/>
    </row>
    <row r="25" spans="1:17" ht="13.5" customHeight="1">
      <c r="C25" s="1003" t="s">
        <v>372</v>
      </c>
      <c r="D25" s="1003"/>
      <c r="E25" s="1004"/>
      <c r="F25" s="429">
        <v>31</v>
      </c>
      <c r="G25" s="429">
        <v>37</v>
      </c>
      <c r="H25" s="429">
        <v>39</v>
      </c>
      <c r="I25" s="429">
        <v>31</v>
      </c>
      <c r="J25" s="430">
        <v>29</v>
      </c>
      <c r="N25" s="434"/>
      <c r="O25" s="434"/>
      <c r="P25" s="434"/>
      <c r="Q25" s="434"/>
    </row>
    <row r="26" spans="1:17" ht="13.5" customHeight="1">
      <c r="C26" s="1003" t="s">
        <v>373</v>
      </c>
      <c r="D26" s="1003"/>
      <c r="E26" s="1004"/>
      <c r="F26" s="435">
        <v>32</v>
      </c>
      <c r="G26" s="435">
        <v>49</v>
      </c>
      <c r="H26" s="429">
        <v>42</v>
      </c>
      <c r="I26" s="429">
        <v>39</v>
      </c>
      <c r="J26" s="430">
        <v>35</v>
      </c>
      <c r="N26" s="434"/>
      <c r="O26" s="434"/>
      <c r="P26" s="434"/>
      <c r="Q26" s="434"/>
    </row>
    <row r="27" spans="1:17" ht="13.5" customHeight="1">
      <c r="C27" s="1003" t="s">
        <v>374</v>
      </c>
      <c r="D27" s="1003"/>
      <c r="E27" s="1004"/>
      <c r="F27" s="435">
        <v>18</v>
      </c>
      <c r="G27" s="435">
        <v>16</v>
      </c>
      <c r="H27" s="429">
        <v>13</v>
      </c>
      <c r="I27" s="429">
        <v>9</v>
      </c>
      <c r="J27" s="430">
        <v>14</v>
      </c>
      <c r="N27" s="434"/>
      <c r="O27" s="434"/>
      <c r="P27" s="434"/>
      <c r="Q27" s="434"/>
    </row>
    <row r="28" spans="1:17" ht="13.5" customHeight="1">
      <c r="A28" s="46"/>
      <c r="B28" s="46"/>
      <c r="C28" s="1174" t="s">
        <v>127</v>
      </c>
      <c r="D28" s="1174"/>
      <c r="E28" s="1175"/>
      <c r="F28" s="432">
        <v>60</v>
      </c>
      <c r="G28" s="429">
        <v>55</v>
      </c>
      <c r="H28" s="429">
        <v>61</v>
      </c>
      <c r="I28" s="429">
        <v>37</v>
      </c>
      <c r="J28" s="430">
        <v>48</v>
      </c>
      <c r="N28" s="434"/>
      <c r="O28" s="434"/>
      <c r="P28" s="434"/>
      <c r="Q28" s="434"/>
    </row>
    <row r="29" spans="1:17" ht="13.5" customHeight="1">
      <c r="A29" s="54"/>
      <c r="B29" s="1003" t="s">
        <v>375</v>
      </c>
      <c r="C29" s="1003"/>
      <c r="D29" s="1003"/>
      <c r="E29" s="1004"/>
      <c r="F29" s="429">
        <v>2</v>
      </c>
      <c r="G29" s="436">
        <v>4</v>
      </c>
      <c r="H29" s="436">
        <v>0</v>
      </c>
      <c r="I29" s="436">
        <v>2</v>
      </c>
      <c r="J29" s="437">
        <v>2</v>
      </c>
    </row>
    <row r="30" spans="1:17" ht="13.5" customHeight="1">
      <c r="C30" s="1003" t="s">
        <v>376</v>
      </c>
      <c r="D30" s="1003"/>
      <c r="E30" s="1004"/>
      <c r="F30" s="429">
        <v>0</v>
      </c>
      <c r="G30" s="429">
        <v>0</v>
      </c>
      <c r="H30" s="429">
        <v>0</v>
      </c>
      <c r="I30" s="429">
        <v>0</v>
      </c>
      <c r="J30" s="430">
        <v>0</v>
      </c>
    </row>
    <row r="31" spans="1:17" ht="13.5" customHeight="1">
      <c r="C31" s="18"/>
      <c r="D31" s="1003" t="s">
        <v>377</v>
      </c>
      <c r="E31" s="1004"/>
      <c r="F31" s="429">
        <v>0</v>
      </c>
      <c r="G31" s="429">
        <v>0</v>
      </c>
      <c r="H31" s="429">
        <v>0</v>
      </c>
      <c r="I31" s="429">
        <v>0</v>
      </c>
      <c r="J31" s="430">
        <v>0</v>
      </c>
    </row>
    <row r="32" spans="1:17" ht="13.5" customHeight="1">
      <c r="C32" s="18"/>
      <c r="D32" s="1003" t="s">
        <v>378</v>
      </c>
      <c r="E32" s="1004"/>
      <c r="F32" s="429">
        <v>0</v>
      </c>
      <c r="G32" s="429">
        <v>0</v>
      </c>
      <c r="H32" s="429">
        <v>0</v>
      </c>
      <c r="I32" s="429">
        <v>0</v>
      </c>
      <c r="J32" s="430">
        <v>0</v>
      </c>
    </row>
    <row r="33" spans="1:10" ht="13.5" customHeight="1">
      <c r="C33" s="18"/>
      <c r="D33" s="1003" t="s">
        <v>379</v>
      </c>
      <c r="E33" s="1004"/>
      <c r="F33" s="429">
        <v>0</v>
      </c>
      <c r="G33" s="429">
        <v>1</v>
      </c>
      <c r="H33" s="429">
        <v>0</v>
      </c>
      <c r="I33" s="429">
        <v>0</v>
      </c>
      <c r="J33" s="430">
        <v>1</v>
      </c>
    </row>
    <row r="34" spans="1:10" ht="13.5" customHeight="1">
      <c r="C34" s="18"/>
      <c r="D34" s="1003" t="s">
        <v>380</v>
      </c>
      <c r="E34" s="1004"/>
      <c r="F34" s="429">
        <v>0</v>
      </c>
      <c r="G34" s="429">
        <v>1</v>
      </c>
      <c r="H34" s="429">
        <v>0</v>
      </c>
      <c r="I34" s="429">
        <v>0</v>
      </c>
      <c r="J34" s="430">
        <v>0</v>
      </c>
    </row>
    <row r="35" spans="1:10" ht="13.5" customHeight="1">
      <c r="C35" s="18"/>
      <c r="D35" s="1003" t="s">
        <v>381</v>
      </c>
      <c r="E35" s="1004"/>
      <c r="F35" s="429">
        <v>0</v>
      </c>
      <c r="G35" s="429">
        <v>0</v>
      </c>
      <c r="H35" s="429">
        <v>0</v>
      </c>
      <c r="I35" s="429">
        <v>0</v>
      </c>
      <c r="J35" s="430">
        <v>0</v>
      </c>
    </row>
    <row r="36" spans="1:10" ht="13.5" customHeight="1">
      <c r="C36" s="18"/>
      <c r="D36" s="1003" t="s">
        <v>382</v>
      </c>
      <c r="E36" s="1004"/>
      <c r="F36" s="429">
        <v>0</v>
      </c>
      <c r="G36" s="429">
        <v>0</v>
      </c>
      <c r="H36" s="429">
        <v>0</v>
      </c>
      <c r="I36" s="429">
        <v>0</v>
      </c>
      <c r="J36" s="430">
        <v>0</v>
      </c>
    </row>
    <row r="37" spans="1:10" ht="13.5" customHeight="1">
      <c r="C37" s="18"/>
      <c r="D37" s="1003" t="s">
        <v>383</v>
      </c>
      <c r="E37" s="1004"/>
      <c r="F37" s="429">
        <v>0</v>
      </c>
      <c r="G37" s="429">
        <v>0</v>
      </c>
      <c r="H37" s="429">
        <v>0</v>
      </c>
      <c r="I37" s="429">
        <v>1</v>
      </c>
      <c r="J37" s="430">
        <v>1</v>
      </c>
    </row>
    <row r="38" spans="1:10" ht="13.5" customHeight="1">
      <c r="C38" s="1003" t="s">
        <v>384</v>
      </c>
      <c r="D38" s="1003"/>
      <c r="E38" s="1004"/>
      <c r="F38" s="429">
        <v>0</v>
      </c>
      <c r="G38" s="429">
        <v>1</v>
      </c>
      <c r="H38" s="429">
        <v>0</v>
      </c>
      <c r="I38" s="429">
        <v>0</v>
      </c>
      <c r="J38" s="430">
        <v>0</v>
      </c>
    </row>
    <row r="39" spans="1:10" ht="13.5" customHeight="1">
      <c r="C39" s="1003" t="s">
        <v>385</v>
      </c>
      <c r="D39" s="1003"/>
      <c r="E39" s="1004"/>
      <c r="F39" s="429">
        <v>0</v>
      </c>
      <c r="G39" s="429">
        <v>0</v>
      </c>
      <c r="H39" s="429">
        <v>0</v>
      </c>
      <c r="I39" s="429">
        <v>0</v>
      </c>
      <c r="J39" s="430">
        <v>0</v>
      </c>
    </row>
    <row r="40" spans="1:10" ht="13.5" customHeight="1">
      <c r="C40" s="1003" t="s">
        <v>386</v>
      </c>
      <c r="D40" s="1003"/>
      <c r="E40" s="1004"/>
      <c r="F40" s="429">
        <v>1</v>
      </c>
      <c r="G40" s="429">
        <v>0</v>
      </c>
      <c r="H40" s="429">
        <v>0</v>
      </c>
      <c r="I40" s="429">
        <v>0</v>
      </c>
      <c r="J40" s="430">
        <v>0</v>
      </c>
    </row>
    <row r="41" spans="1:10" ht="13.5" customHeight="1">
      <c r="A41" s="46"/>
      <c r="B41" s="46"/>
      <c r="C41" s="1174" t="s">
        <v>243</v>
      </c>
      <c r="D41" s="1174"/>
      <c r="E41" s="1175"/>
      <c r="F41" s="432">
        <v>1</v>
      </c>
      <c r="G41" s="432">
        <v>1</v>
      </c>
      <c r="H41" s="432">
        <v>0</v>
      </c>
      <c r="I41" s="432">
        <v>1</v>
      </c>
      <c r="J41" s="433">
        <v>0</v>
      </c>
    </row>
    <row r="42" spans="1:10" ht="13.5" customHeight="1" thickBot="1">
      <c r="A42" s="3"/>
      <c r="B42" s="1176" t="s">
        <v>387</v>
      </c>
      <c r="C42" s="1176"/>
      <c r="D42" s="1176"/>
      <c r="E42" s="1177"/>
      <c r="F42" s="438">
        <v>0</v>
      </c>
      <c r="G42" s="438">
        <v>0</v>
      </c>
      <c r="H42" s="438">
        <v>0</v>
      </c>
      <c r="I42" s="438">
        <v>0</v>
      </c>
      <c r="J42" s="439">
        <v>0</v>
      </c>
    </row>
    <row r="43" spans="1:10" ht="13.5" customHeight="1"/>
    <row r="44" spans="1:10">
      <c r="B44" s="1" t="s">
        <v>388</v>
      </c>
    </row>
  </sheetData>
  <mergeCells count="41">
    <mergeCell ref="C13:E13"/>
    <mergeCell ref="A1:J1"/>
    <mergeCell ref="A3:E3"/>
    <mergeCell ref="A4:E4"/>
    <mergeCell ref="B5:E5"/>
    <mergeCell ref="C6:E6"/>
    <mergeCell ref="C7:E7"/>
    <mergeCell ref="C8:E8"/>
    <mergeCell ref="D9:E9"/>
    <mergeCell ref="D10:E10"/>
    <mergeCell ref="D11:E11"/>
    <mergeCell ref="D12:E12"/>
    <mergeCell ref="C25:E25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C24:E24"/>
    <mergeCell ref="D37:E37"/>
    <mergeCell ref="C26:E26"/>
    <mergeCell ref="C27:E27"/>
    <mergeCell ref="C28:E28"/>
    <mergeCell ref="B29:E29"/>
    <mergeCell ref="C30:E30"/>
    <mergeCell ref="D31:E31"/>
    <mergeCell ref="D32:E32"/>
    <mergeCell ref="D33:E33"/>
    <mergeCell ref="D34:E34"/>
    <mergeCell ref="D35:E35"/>
    <mergeCell ref="D36:E36"/>
    <mergeCell ref="C38:E38"/>
    <mergeCell ref="C39:E39"/>
    <mergeCell ref="C40:E40"/>
    <mergeCell ref="C41:E41"/>
    <mergeCell ref="B42:E42"/>
  </mergeCells>
  <phoneticPr fontId="3"/>
  <pageMargins left="0.78740157480314965" right="0.39370078740157483" top="0.78740157480314965" bottom="0.59055118110236227" header="0.51181102362204722" footer="0.51181102362204722"/>
  <pageSetup paperSize="9" firstPageNumber="165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M25"/>
  <sheetViews>
    <sheetView view="pageBreakPreview" zoomScaleNormal="100" zoomScaleSheetLayoutView="100" workbookViewId="0">
      <selection activeCell="W12" sqref="W12"/>
    </sheetView>
  </sheetViews>
  <sheetFormatPr defaultRowHeight="12"/>
  <cols>
    <col min="1" max="1" width="2.875" style="1" customWidth="1"/>
    <col min="2" max="2" width="20.125" style="1" customWidth="1"/>
    <col min="3" max="3" width="10.375" style="1" customWidth="1"/>
    <col min="4" max="4" width="2.25" style="1" customWidth="1"/>
    <col min="5" max="5" width="10.375" style="1" customWidth="1"/>
    <col min="6" max="6" width="2.25" style="1" customWidth="1"/>
    <col min="7" max="7" width="10.375" style="1" customWidth="1"/>
    <col min="8" max="8" width="2.25" style="1" customWidth="1"/>
    <col min="9" max="9" width="10.375" style="1" customWidth="1"/>
    <col min="10" max="10" width="2.25" style="1" customWidth="1"/>
    <col min="11" max="11" width="10.375" style="28" customWidth="1"/>
    <col min="12" max="12" width="2.25" style="28" customWidth="1"/>
    <col min="13" max="13" width="12.625" style="1" customWidth="1"/>
    <col min="14" max="16384" width="9" style="1"/>
  </cols>
  <sheetData>
    <row r="1" spans="1:13" ht="22.5" customHeight="1">
      <c r="A1" s="1018" t="s">
        <v>389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</row>
    <row r="2" spans="1:13" ht="7.5" customHeight="1" thickBo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3" ht="8.25" customHeight="1">
      <c r="A3" s="1019" t="s">
        <v>390</v>
      </c>
      <c r="B3" s="1020"/>
      <c r="C3" s="1183">
        <v>29</v>
      </c>
      <c r="D3" s="1183"/>
      <c r="E3" s="1183">
        <v>30</v>
      </c>
      <c r="F3" s="1183"/>
      <c r="G3" s="1183" t="s">
        <v>25</v>
      </c>
      <c r="H3" s="1183"/>
      <c r="I3" s="1183" t="s">
        <v>27</v>
      </c>
      <c r="J3" s="1183"/>
      <c r="K3" s="1185" t="s">
        <v>31</v>
      </c>
      <c r="L3" s="1186"/>
      <c r="M3" s="6"/>
    </row>
    <row r="4" spans="1:13" ht="8.25" customHeight="1">
      <c r="A4" s="1023"/>
      <c r="B4" s="1024"/>
      <c r="C4" s="1184"/>
      <c r="D4" s="1184"/>
      <c r="E4" s="1184"/>
      <c r="F4" s="1184"/>
      <c r="G4" s="1184"/>
      <c r="H4" s="1184"/>
      <c r="I4" s="1184"/>
      <c r="J4" s="1184"/>
      <c r="K4" s="1187"/>
      <c r="L4" s="1188"/>
      <c r="M4" s="6"/>
    </row>
    <row r="5" spans="1:13" ht="13.5" customHeight="1">
      <c r="A5" s="1181" t="s">
        <v>391</v>
      </c>
      <c r="B5" s="1182"/>
      <c r="C5" s="138">
        <v>474</v>
      </c>
      <c r="D5" s="138"/>
      <c r="E5" s="138">
        <v>535</v>
      </c>
      <c r="F5" s="138"/>
      <c r="G5" s="138">
        <v>527</v>
      </c>
      <c r="H5" s="138"/>
      <c r="I5" s="138">
        <v>473</v>
      </c>
      <c r="J5" s="441"/>
      <c r="K5" s="442">
        <f>SUM(K6:K14)</f>
        <v>431</v>
      </c>
      <c r="L5" s="29"/>
      <c r="M5" s="6"/>
    </row>
    <row r="6" spans="1:13">
      <c r="A6" s="18"/>
      <c r="B6" s="443" t="s">
        <v>392</v>
      </c>
      <c r="C6" s="444">
        <v>39</v>
      </c>
      <c r="D6" s="444"/>
      <c r="E6" s="444">
        <v>51</v>
      </c>
      <c r="F6" s="444"/>
      <c r="G6" s="444">
        <v>49</v>
      </c>
      <c r="H6" s="444"/>
      <c r="I6" s="444">
        <v>49</v>
      </c>
      <c r="J6" s="441"/>
      <c r="K6" s="441">
        <v>43</v>
      </c>
      <c r="L6" s="29"/>
      <c r="M6" s="6"/>
    </row>
    <row r="7" spans="1:13">
      <c r="A7" s="6"/>
      <c r="B7" s="443" t="s">
        <v>393</v>
      </c>
      <c r="C7" s="445">
        <v>79</v>
      </c>
      <c r="D7" s="445"/>
      <c r="E7" s="445">
        <v>97</v>
      </c>
      <c r="F7" s="445"/>
      <c r="G7" s="445">
        <v>83</v>
      </c>
      <c r="H7" s="445"/>
      <c r="I7" s="445">
        <v>80</v>
      </c>
      <c r="J7" s="446"/>
      <c r="K7" s="446">
        <v>68</v>
      </c>
      <c r="L7" s="287"/>
      <c r="M7" s="431"/>
    </row>
    <row r="8" spans="1:13">
      <c r="A8" s="6"/>
      <c r="B8" s="443" t="s">
        <v>394</v>
      </c>
      <c r="C8" s="445">
        <v>83</v>
      </c>
      <c r="D8" s="445"/>
      <c r="E8" s="445">
        <v>65</v>
      </c>
      <c r="F8" s="445"/>
      <c r="G8" s="445">
        <v>60</v>
      </c>
      <c r="H8" s="445"/>
      <c r="I8" s="445">
        <v>62</v>
      </c>
      <c r="J8" s="446"/>
      <c r="K8" s="446">
        <v>72</v>
      </c>
      <c r="L8" s="287"/>
      <c r="M8" s="431"/>
    </row>
    <row r="9" spans="1:13">
      <c r="A9" s="6"/>
      <c r="B9" s="443" t="s">
        <v>395</v>
      </c>
      <c r="C9" s="445">
        <v>25</v>
      </c>
      <c r="D9" s="445"/>
      <c r="E9" s="445">
        <v>22</v>
      </c>
      <c r="F9" s="445"/>
      <c r="G9" s="445">
        <v>42</v>
      </c>
      <c r="H9" s="445"/>
      <c r="I9" s="445">
        <v>32</v>
      </c>
      <c r="J9" s="446"/>
      <c r="K9" s="446">
        <v>30</v>
      </c>
      <c r="L9" s="287"/>
      <c r="M9" s="431"/>
    </row>
    <row r="10" spans="1:13">
      <c r="A10" s="6"/>
      <c r="B10" s="443" t="s">
        <v>396</v>
      </c>
      <c r="C10" s="445">
        <v>26</v>
      </c>
      <c r="D10" s="445"/>
      <c r="E10" s="445">
        <v>44</v>
      </c>
      <c r="F10" s="445"/>
      <c r="G10" s="445">
        <v>49</v>
      </c>
      <c r="H10" s="445"/>
      <c r="I10" s="445">
        <v>30</v>
      </c>
      <c r="J10" s="446"/>
      <c r="K10" s="446">
        <v>21</v>
      </c>
      <c r="L10" s="287"/>
      <c r="M10" s="431"/>
    </row>
    <row r="11" spans="1:13">
      <c r="A11" s="6"/>
      <c r="B11" s="443" t="s">
        <v>397</v>
      </c>
      <c r="C11" s="445">
        <v>14</v>
      </c>
      <c r="D11" s="445"/>
      <c r="E11" s="445">
        <v>20</v>
      </c>
      <c r="F11" s="445"/>
      <c r="G11" s="445">
        <v>7</v>
      </c>
      <c r="H11" s="445"/>
      <c r="I11" s="445">
        <v>16</v>
      </c>
      <c r="J11" s="446"/>
      <c r="K11" s="446">
        <v>12</v>
      </c>
      <c r="L11" s="287"/>
      <c r="M11" s="431"/>
    </row>
    <row r="12" spans="1:13">
      <c r="A12" s="6"/>
      <c r="B12" s="443" t="s">
        <v>398</v>
      </c>
      <c r="C12" s="445">
        <v>26</v>
      </c>
      <c r="D12" s="445"/>
      <c r="E12" s="445">
        <v>28</v>
      </c>
      <c r="F12" s="445"/>
      <c r="G12" s="445">
        <v>22</v>
      </c>
      <c r="H12" s="445"/>
      <c r="I12" s="445">
        <v>30</v>
      </c>
      <c r="J12" s="446"/>
      <c r="K12" s="446">
        <v>19</v>
      </c>
      <c r="L12" s="287"/>
      <c r="M12" s="431"/>
    </row>
    <row r="13" spans="1:13">
      <c r="A13" s="6"/>
      <c r="B13" s="443" t="s">
        <v>399</v>
      </c>
      <c r="C13" s="445">
        <v>3</v>
      </c>
      <c r="D13" s="445"/>
      <c r="E13" s="445">
        <v>4</v>
      </c>
      <c r="F13" s="445"/>
      <c r="G13" s="445">
        <v>1</v>
      </c>
      <c r="H13" s="445"/>
      <c r="I13" s="445">
        <v>6</v>
      </c>
      <c r="J13" s="446"/>
      <c r="K13" s="446">
        <v>14</v>
      </c>
      <c r="L13" s="287"/>
      <c r="M13" s="431"/>
    </row>
    <row r="14" spans="1:13">
      <c r="A14" s="6"/>
      <c r="B14" s="443" t="s">
        <v>400</v>
      </c>
      <c r="C14" s="447">
        <v>179</v>
      </c>
      <c r="D14" s="445"/>
      <c r="E14" s="445">
        <v>204</v>
      </c>
      <c r="F14" s="445"/>
      <c r="G14" s="445">
        <v>214</v>
      </c>
      <c r="H14" s="445"/>
      <c r="I14" s="445">
        <v>168</v>
      </c>
      <c r="J14" s="446"/>
      <c r="K14" s="446">
        <v>152</v>
      </c>
      <c r="L14" s="287"/>
      <c r="M14" s="431"/>
    </row>
    <row r="15" spans="1:13" ht="6" customHeight="1" thickBot="1">
      <c r="A15" s="3"/>
      <c r="B15" s="448"/>
      <c r="C15" s="449"/>
      <c r="D15" s="450"/>
      <c r="E15" s="450"/>
      <c r="F15" s="450"/>
      <c r="G15" s="450"/>
      <c r="H15" s="450"/>
      <c r="I15" s="450"/>
      <c r="J15" s="451"/>
      <c r="K15" s="451"/>
      <c r="L15" s="451"/>
      <c r="M15" s="431"/>
    </row>
    <row r="16" spans="1:13" ht="6" customHeight="1">
      <c r="A16" s="6"/>
      <c r="B16" s="18"/>
      <c r="C16" s="283"/>
      <c r="D16" s="283"/>
      <c r="E16" s="283"/>
      <c r="F16" s="283"/>
      <c r="G16" s="283"/>
      <c r="H16" s="283"/>
      <c r="I16" s="283"/>
      <c r="J16" s="287"/>
      <c r="K16" s="287"/>
      <c r="L16" s="287"/>
      <c r="M16" s="431"/>
    </row>
    <row r="17" spans="2:11">
      <c r="B17" s="1" t="s">
        <v>388</v>
      </c>
    </row>
    <row r="18" spans="2:11" ht="18" customHeight="1"/>
    <row r="19" spans="2:11">
      <c r="I19" s="434"/>
      <c r="J19" s="434"/>
    </row>
    <row r="20" spans="2:11">
      <c r="I20" s="452"/>
      <c r="K20" s="1"/>
    </row>
    <row r="25" spans="2:11">
      <c r="H25" s="6"/>
    </row>
  </sheetData>
  <mergeCells count="8">
    <mergeCell ref="A5:B5"/>
    <mergeCell ref="A1:L1"/>
    <mergeCell ref="A3:B4"/>
    <mergeCell ref="C3:D4"/>
    <mergeCell ref="E3:F4"/>
    <mergeCell ref="G3:H4"/>
    <mergeCell ref="I3:J4"/>
    <mergeCell ref="K3:L4"/>
  </mergeCells>
  <phoneticPr fontId="3"/>
  <pageMargins left="0.78740157480314965" right="0.39370078740157483" top="0.98425196850393704" bottom="0.59055118110236227" header="0.51181102362204722" footer="0.51181102362204722"/>
  <pageSetup paperSize="9" firstPageNumber="165" orientation="portrait" useFirstPageNumber="1" horizontalDpi="400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BC39"/>
  <sheetViews>
    <sheetView view="pageBreakPreview" zoomScale="90" zoomScaleNormal="90" zoomScaleSheetLayoutView="90" workbookViewId="0">
      <selection activeCell="W12" sqref="W12"/>
    </sheetView>
  </sheetViews>
  <sheetFormatPr defaultRowHeight="13.5"/>
  <cols>
    <col min="1" max="2" width="9.375" style="515" customWidth="1"/>
    <col min="3" max="3" width="9.25" style="515" customWidth="1"/>
    <col min="4" max="4" width="6.25" style="515" customWidth="1"/>
    <col min="5" max="5" width="5.875" style="515" hidden="1" customWidth="1"/>
    <col min="6" max="8" width="6.25" style="515" customWidth="1"/>
    <col min="9" max="9" width="6.75" style="515" customWidth="1"/>
    <col min="10" max="10" width="5.875" style="515" hidden="1" customWidth="1"/>
    <col min="11" max="14" width="6.75" style="515" customWidth="1"/>
    <col min="15" max="15" width="7.75" style="515" customWidth="1"/>
    <col min="16" max="16" width="5.5" style="515" customWidth="1"/>
    <col min="17" max="17" width="5.25" style="515" customWidth="1"/>
    <col min="18" max="21" width="5.75" style="515" hidden="1" customWidth="1"/>
    <col min="22" max="22" width="8" style="515" customWidth="1"/>
    <col min="23" max="24" width="5.75" style="515" hidden="1" customWidth="1"/>
    <col min="25" max="25" width="5.75" style="515" customWidth="1"/>
    <col min="26" max="28" width="5.75" style="515" hidden="1" customWidth="1"/>
    <col min="29" max="29" width="5.75" style="515" customWidth="1"/>
    <col min="30" max="31" width="5.75" style="515" hidden="1" customWidth="1"/>
    <col min="32" max="32" width="5.75" style="515" customWidth="1"/>
    <col min="33" max="33" width="5.5" style="515" customWidth="1"/>
    <col min="34" max="34" width="4.875" style="515" customWidth="1"/>
    <col min="35" max="36" width="4.875" style="515" hidden="1" customWidth="1"/>
    <col min="37" max="37" width="4.875" style="515" customWidth="1"/>
    <col min="38" max="40" width="5.75" style="515" hidden="1" customWidth="1"/>
    <col min="41" max="41" width="6" style="515" customWidth="1"/>
    <col min="42" max="48" width="5.75" style="515" hidden="1" customWidth="1"/>
    <col min="49" max="49" width="1.125" style="515" customWidth="1"/>
    <col min="50" max="50" width="5.375" style="515" customWidth="1"/>
    <col min="51" max="51" width="5.5" style="515" customWidth="1"/>
    <col min="52" max="52" width="5.75" style="515" hidden="1" customWidth="1"/>
    <col min="53" max="53" width="2.875" style="515" customWidth="1"/>
    <col min="54" max="54" width="4.875" style="515" customWidth="1"/>
    <col min="55" max="16384" width="9" style="515"/>
  </cols>
  <sheetData>
    <row r="1" spans="1:55" s="1" customFormat="1" ht="18.75">
      <c r="A1" s="1018" t="s">
        <v>401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1018"/>
      <c r="AL1" s="1018"/>
      <c r="AM1" s="1018"/>
      <c r="AN1" s="1018"/>
      <c r="AO1" s="1018"/>
      <c r="AP1" s="1018"/>
      <c r="AQ1" s="1018"/>
      <c r="AR1" s="1018"/>
      <c r="AS1" s="1018"/>
      <c r="AT1" s="1018"/>
      <c r="AU1" s="1018"/>
      <c r="AV1" s="1018"/>
      <c r="AW1" s="1018"/>
      <c r="AX1" s="1018"/>
      <c r="AY1" s="1018"/>
      <c r="AZ1" s="1018"/>
      <c r="BA1" s="1018"/>
    </row>
    <row r="2" spans="1:55" s="1" customFormat="1" ht="7.5" customHeight="1" thickBot="1">
      <c r="A2" s="182"/>
      <c r="B2" s="6"/>
      <c r="C2" s="6"/>
      <c r="D2" s="6"/>
      <c r="E2" s="6"/>
      <c r="F2" s="6"/>
      <c r="G2" s="6"/>
    </row>
    <row r="3" spans="1:55" s="1" customFormat="1" ht="7.5" customHeight="1">
      <c r="A3" s="1208" t="s">
        <v>402</v>
      </c>
      <c r="B3" s="1209"/>
      <c r="C3" s="1214" t="s">
        <v>403</v>
      </c>
      <c r="D3" s="1217" t="s">
        <v>404</v>
      </c>
      <c r="E3" s="453"/>
      <c r="F3" s="453"/>
      <c r="G3" s="453"/>
      <c r="H3" s="453"/>
      <c r="I3" s="1217" t="s">
        <v>405</v>
      </c>
      <c r="J3" s="454"/>
      <c r="K3" s="454"/>
      <c r="L3" s="454"/>
      <c r="M3" s="454"/>
      <c r="N3" s="455"/>
      <c r="O3" s="1217" t="s">
        <v>406</v>
      </c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5"/>
      <c r="AG3" s="1220" t="s">
        <v>407</v>
      </c>
      <c r="AH3" s="454"/>
      <c r="AI3" s="454"/>
      <c r="AJ3" s="455"/>
      <c r="AK3" s="1220" t="s">
        <v>408</v>
      </c>
      <c r="AL3" s="454"/>
      <c r="AM3" s="454"/>
      <c r="AN3" s="455"/>
      <c r="AO3" s="1217" t="s">
        <v>409</v>
      </c>
      <c r="AP3" s="456"/>
      <c r="AQ3" s="454"/>
      <c r="AR3" s="454"/>
      <c r="AS3" s="454"/>
      <c r="AT3" s="454"/>
      <c r="AU3" s="454"/>
      <c r="AV3" s="454"/>
      <c r="AW3" s="457"/>
      <c r="AX3" s="1223" t="s">
        <v>410</v>
      </c>
      <c r="AY3" s="1224" t="s">
        <v>411</v>
      </c>
      <c r="AZ3" s="1224" t="s">
        <v>412</v>
      </c>
      <c r="BA3" s="1225" t="s">
        <v>413</v>
      </c>
      <c r="BB3" s="1208"/>
      <c r="BC3" s="6"/>
    </row>
    <row r="4" spans="1:55" s="1" customFormat="1" ht="12">
      <c r="A4" s="1210"/>
      <c r="B4" s="1211"/>
      <c r="C4" s="1215"/>
      <c r="D4" s="1218"/>
      <c r="E4" s="458" t="s">
        <v>414</v>
      </c>
      <c r="F4" s="458" t="s">
        <v>414</v>
      </c>
      <c r="G4" s="459"/>
      <c r="H4" s="458" t="s">
        <v>414</v>
      </c>
      <c r="I4" s="1218"/>
      <c r="J4" s="1205" t="s">
        <v>415</v>
      </c>
      <c r="K4" s="1189" t="s">
        <v>416</v>
      </c>
      <c r="L4" s="1189" t="s">
        <v>417</v>
      </c>
      <c r="M4" s="1189" t="s">
        <v>418</v>
      </c>
      <c r="N4" s="1189" t="s">
        <v>419</v>
      </c>
      <c r="O4" s="1215"/>
      <c r="P4" s="1192" t="s">
        <v>420</v>
      </c>
      <c r="Q4" s="460"/>
      <c r="R4" s="461"/>
      <c r="S4" s="461"/>
      <c r="T4" s="461"/>
      <c r="U4" s="462"/>
      <c r="V4" s="1193" t="s">
        <v>421</v>
      </c>
      <c r="W4" s="460"/>
      <c r="X4" s="461"/>
      <c r="Y4" s="461"/>
      <c r="Z4" s="461"/>
      <c r="AA4" s="461"/>
      <c r="AB4" s="461"/>
      <c r="AC4" s="461"/>
      <c r="AD4" s="461"/>
      <c r="AE4" s="461"/>
      <c r="AF4" s="462"/>
      <c r="AG4" s="1221"/>
      <c r="AH4" s="1189" t="s">
        <v>422</v>
      </c>
      <c r="AI4" s="1189" t="s">
        <v>423</v>
      </c>
      <c r="AJ4" s="1189" t="s">
        <v>243</v>
      </c>
      <c r="AK4" s="1221"/>
      <c r="AL4" s="458" t="s">
        <v>414</v>
      </c>
      <c r="AM4" s="458" t="s">
        <v>414</v>
      </c>
      <c r="AN4" s="458" t="s">
        <v>414</v>
      </c>
      <c r="AO4" s="1218"/>
      <c r="AP4" s="1203" t="s">
        <v>424</v>
      </c>
      <c r="AQ4" s="1205" t="s">
        <v>425</v>
      </c>
      <c r="AR4" s="1189" t="s">
        <v>426</v>
      </c>
      <c r="AS4" s="1189" t="s">
        <v>427</v>
      </c>
      <c r="AT4" s="1189" t="s">
        <v>428</v>
      </c>
      <c r="AU4" s="1189" t="s">
        <v>429</v>
      </c>
      <c r="AV4" s="1192" t="s">
        <v>430</v>
      </c>
      <c r="AW4" s="457"/>
      <c r="AX4" s="1190"/>
      <c r="AY4" s="1193"/>
      <c r="AZ4" s="1193"/>
      <c r="BA4" s="1226"/>
      <c r="BB4" s="1210"/>
      <c r="BC4" s="6"/>
    </row>
    <row r="5" spans="1:55" s="1" customFormat="1" ht="12" customHeight="1">
      <c r="A5" s="1210"/>
      <c r="B5" s="1211"/>
      <c r="C5" s="1215"/>
      <c r="D5" s="1218"/>
      <c r="E5" s="1195" t="s">
        <v>431</v>
      </c>
      <c r="F5" s="1195" t="s">
        <v>432</v>
      </c>
      <c r="G5" s="458" t="s">
        <v>414</v>
      </c>
      <c r="H5" s="1197" t="s">
        <v>433</v>
      </c>
      <c r="I5" s="1218"/>
      <c r="J5" s="1206"/>
      <c r="K5" s="1190"/>
      <c r="L5" s="1190"/>
      <c r="M5" s="1190"/>
      <c r="N5" s="1190"/>
      <c r="O5" s="1215"/>
      <c r="P5" s="1193"/>
      <c r="Q5" s="458" t="s">
        <v>414</v>
      </c>
      <c r="R5" s="458" t="s">
        <v>414</v>
      </c>
      <c r="S5" s="458" t="s">
        <v>414</v>
      </c>
      <c r="T5" s="458" t="s">
        <v>414</v>
      </c>
      <c r="U5" s="458" t="s">
        <v>414</v>
      </c>
      <c r="V5" s="1193"/>
      <c r="W5" s="458" t="s">
        <v>414</v>
      </c>
      <c r="X5" s="458" t="s">
        <v>414</v>
      </c>
      <c r="Y5" s="458" t="s">
        <v>414</v>
      </c>
      <c r="Z5" s="458" t="s">
        <v>414</v>
      </c>
      <c r="AA5" s="458" t="s">
        <v>414</v>
      </c>
      <c r="AB5" s="458" t="s">
        <v>414</v>
      </c>
      <c r="AC5" s="458" t="s">
        <v>414</v>
      </c>
      <c r="AD5" s="458" t="s">
        <v>414</v>
      </c>
      <c r="AE5" s="458" t="s">
        <v>414</v>
      </c>
      <c r="AF5" s="458" t="s">
        <v>414</v>
      </c>
      <c r="AG5" s="1221"/>
      <c r="AH5" s="1190"/>
      <c r="AI5" s="1190"/>
      <c r="AJ5" s="1190"/>
      <c r="AK5" s="1221"/>
      <c r="AL5" s="1190" t="s">
        <v>434</v>
      </c>
      <c r="AM5" s="1199" t="s">
        <v>435</v>
      </c>
      <c r="AN5" s="1201" t="s">
        <v>436</v>
      </c>
      <c r="AO5" s="1218"/>
      <c r="AP5" s="1203"/>
      <c r="AQ5" s="1206"/>
      <c r="AR5" s="1190"/>
      <c r="AS5" s="1190"/>
      <c r="AT5" s="1190"/>
      <c r="AU5" s="1190"/>
      <c r="AV5" s="1193"/>
      <c r="AW5" s="457"/>
      <c r="AX5" s="1190"/>
      <c r="AY5" s="1193"/>
      <c r="AZ5" s="1193"/>
      <c r="BA5" s="1226"/>
      <c r="BB5" s="1210"/>
      <c r="BC5" s="6"/>
    </row>
    <row r="6" spans="1:55" s="1" customFormat="1" ht="67.5" customHeight="1">
      <c r="A6" s="1212"/>
      <c r="B6" s="1213"/>
      <c r="C6" s="1216"/>
      <c r="D6" s="1219"/>
      <c r="E6" s="1196"/>
      <c r="F6" s="1196"/>
      <c r="G6" s="463" t="s">
        <v>437</v>
      </c>
      <c r="H6" s="1198"/>
      <c r="I6" s="1219"/>
      <c r="J6" s="1207"/>
      <c r="K6" s="1191"/>
      <c r="L6" s="1191"/>
      <c r="M6" s="1191"/>
      <c r="N6" s="1191"/>
      <c r="O6" s="1216"/>
      <c r="P6" s="1191"/>
      <c r="Q6" s="464" t="s">
        <v>438</v>
      </c>
      <c r="R6" s="464" t="s">
        <v>439</v>
      </c>
      <c r="S6" s="464" t="s">
        <v>440</v>
      </c>
      <c r="T6" s="464" t="s">
        <v>441</v>
      </c>
      <c r="U6" s="464" t="s">
        <v>442</v>
      </c>
      <c r="V6" s="1191"/>
      <c r="W6" s="464" t="s">
        <v>443</v>
      </c>
      <c r="X6" s="464" t="s">
        <v>444</v>
      </c>
      <c r="Y6" s="464" t="s">
        <v>445</v>
      </c>
      <c r="Z6" s="464" t="s">
        <v>446</v>
      </c>
      <c r="AA6" s="464" t="s">
        <v>447</v>
      </c>
      <c r="AB6" s="464" t="s">
        <v>448</v>
      </c>
      <c r="AC6" s="464" t="s">
        <v>449</v>
      </c>
      <c r="AD6" s="464" t="s">
        <v>450</v>
      </c>
      <c r="AE6" s="464" t="s">
        <v>451</v>
      </c>
      <c r="AF6" s="464" t="s">
        <v>452</v>
      </c>
      <c r="AG6" s="1222"/>
      <c r="AH6" s="1191"/>
      <c r="AI6" s="1191"/>
      <c r="AJ6" s="1191"/>
      <c r="AK6" s="1222"/>
      <c r="AL6" s="1191"/>
      <c r="AM6" s="1200"/>
      <c r="AN6" s="1202"/>
      <c r="AO6" s="1219"/>
      <c r="AP6" s="1204"/>
      <c r="AQ6" s="1207"/>
      <c r="AR6" s="1191"/>
      <c r="AS6" s="1191"/>
      <c r="AT6" s="1191"/>
      <c r="AU6" s="1191"/>
      <c r="AV6" s="1194"/>
      <c r="AW6" s="457"/>
      <c r="AX6" s="1191"/>
      <c r="AY6" s="1194"/>
      <c r="AZ6" s="1194"/>
      <c r="BA6" s="1227"/>
      <c r="BB6" s="1212"/>
      <c r="BC6" s="6"/>
    </row>
    <row r="7" spans="1:55" s="1" customFormat="1" ht="5.25" customHeight="1">
      <c r="A7" s="182"/>
      <c r="B7" s="6"/>
      <c r="C7" s="465"/>
      <c r="D7" s="276"/>
      <c r="E7" s="6"/>
      <c r="F7" s="6"/>
      <c r="G7" s="6"/>
      <c r="H7" s="6"/>
      <c r="I7" s="276"/>
      <c r="J7" s="6"/>
      <c r="K7" s="6"/>
      <c r="L7" s="6"/>
      <c r="M7" s="6"/>
      <c r="N7" s="6"/>
      <c r="O7" s="27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76"/>
      <c r="AH7" s="6"/>
      <c r="AI7" s="6"/>
      <c r="AJ7" s="6"/>
      <c r="AK7" s="276"/>
      <c r="AL7" s="6"/>
      <c r="AM7" s="6"/>
      <c r="AN7" s="6"/>
      <c r="AO7" s="276"/>
      <c r="AP7" s="6"/>
      <c r="AQ7" s="6"/>
      <c r="AR7" s="6"/>
      <c r="AS7" s="6"/>
      <c r="AT7" s="6"/>
      <c r="AU7" s="6"/>
      <c r="AV7" s="6"/>
      <c r="AW7" s="457"/>
      <c r="AX7" s="457"/>
      <c r="AY7" s="163"/>
      <c r="AZ7" s="163"/>
      <c r="BA7" s="466"/>
      <c r="BB7" s="6"/>
    </row>
    <row r="8" spans="1:55" s="1" customFormat="1" ht="12.75" customHeight="1">
      <c r="A8" s="467">
        <v>29</v>
      </c>
      <c r="B8" s="174" t="s">
        <v>453</v>
      </c>
      <c r="C8" s="468">
        <v>1623</v>
      </c>
      <c r="D8" s="469">
        <v>4</v>
      </c>
      <c r="E8" s="470">
        <v>0</v>
      </c>
      <c r="F8" s="470">
        <v>1</v>
      </c>
      <c r="G8" s="470">
        <v>0</v>
      </c>
      <c r="H8" s="470">
        <v>2</v>
      </c>
      <c r="I8" s="469">
        <v>33</v>
      </c>
      <c r="J8" s="471"/>
      <c r="K8" s="470">
        <v>9</v>
      </c>
      <c r="L8" s="470">
        <v>22</v>
      </c>
      <c r="M8" s="470">
        <v>1</v>
      </c>
      <c r="N8" s="470">
        <v>1</v>
      </c>
      <c r="O8" s="469">
        <v>1294</v>
      </c>
      <c r="P8" s="470">
        <v>76</v>
      </c>
      <c r="Q8" s="470">
        <v>17</v>
      </c>
      <c r="R8" s="470">
        <v>8</v>
      </c>
      <c r="S8" s="470">
        <v>4</v>
      </c>
      <c r="T8" s="470">
        <v>14</v>
      </c>
      <c r="U8" s="470">
        <v>14</v>
      </c>
      <c r="V8" s="470">
        <v>1218</v>
      </c>
      <c r="W8" s="470">
        <v>16</v>
      </c>
      <c r="X8" s="470">
        <v>58</v>
      </c>
      <c r="Y8" s="470">
        <v>494</v>
      </c>
      <c r="Z8" s="470">
        <v>10</v>
      </c>
      <c r="AA8" s="470">
        <v>10</v>
      </c>
      <c r="AB8" s="470">
        <v>51</v>
      </c>
      <c r="AC8" s="470">
        <v>168</v>
      </c>
      <c r="AD8" s="470">
        <v>110</v>
      </c>
      <c r="AE8" s="470">
        <v>33</v>
      </c>
      <c r="AF8" s="470">
        <v>102</v>
      </c>
      <c r="AG8" s="469">
        <v>56</v>
      </c>
      <c r="AH8" s="470">
        <v>54</v>
      </c>
      <c r="AI8" s="470">
        <v>0</v>
      </c>
      <c r="AJ8" s="470">
        <v>0</v>
      </c>
      <c r="AK8" s="469">
        <v>11</v>
      </c>
      <c r="AL8" s="471" t="s">
        <v>198</v>
      </c>
      <c r="AM8" s="472">
        <v>2</v>
      </c>
      <c r="AN8" s="473" t="s">
        <v>198</v>
      </c>
      <c r="AO8" s="469">
        <v>225</v>
      </c>
      <c r="AP8" s="470">
        <v>43</v>
      </c>
      <c r="AQ8" s="470">
        <v>5</v>
      </c>
      <c r="AR8" s="470">
        <v>27</v>
      </c>
      <c r="AS8" s="470"/>
      <c r="AT8" s="470"/>
      <c r="AU8" s="470">
        <v>137</v>
      </c>
      <c r="AV8" s="470" t="s">
        <v>198</v>
      </c>
      <c r="AW8" s="474"/>
      <c r="AX8" s="474">
        <v>12</v>
      </c>
      <c r="AY8" s="469">
        <v>112</v>
      </c>
      <c r="AZ8" s="13"/>
      <c r="BA8" s="475">
        <v>29</v>
      </c>
      <c r="BB8" s="17" t="s">
        <v>454</v>
      </c>
    </row>
    <row r="9" spans="1:55" s="1" customFormat="1" ht="12.75" customHeight="1">
      <c r="A9" s="476"/>
      <c r="B9" s="174" t="s">
        <v>455</v>
      </c>
      <c r="C9" s="468">
        <v>371</v>
      </c>
      <c r="D9" s="469">
        <v>6</v>
      </c>
      <c r="E9" s="470">
        <v>0</v>
      </c>
      <c r="F9" s="470">
        <v>1</v>
      </c>
      <c r="G9" s="470">
        <v>0</v>
      </c>
      <c r="H9" s="470">
        <v>3</v>
      </c>
      <c r="I9" s="469">
        <v>30</v>
      </c>
      <c r="J9" s="471"/>
      <c r="K9" s="470">
        <v>8</v>
      </c>
      <c r="L9" s="470">
        <v>19</v>
      </c>
      <c r="M9" s="470">
        <v>1</v>
      </c>
      <c r="N9" s="470">
        <v>2</v>
      </c>
      <c r="O9" s="469">
        <v>235</v>
      </c>
      <c r="P9" s="470">
        <v>47</v>
      </c>
      <c r="Q9" s="470">
        <v>8</v>
      </c>
      <c r="R9" s="470">
        <v>1</v>
      </c>
      <c r="S9" s="470">
        <v>2</v>
      </c>
      <c r="T9" s="470">
        <v>22</v>
      </c>
      <c r="U9" s="470">
        <v>2</v>
      </c>
      <c r="V9" s="470">
        <v>188</v>
      </c>
      <c r="W9" s="470">
        <v>3</v>
      </c>
      <c r="X9" s="470">
        <v>3</v>
      </c>
      <c r="Y9" s="470">
        <v>21</v>
      </c>
      <c r="Z9" s="470">
        <v>3</v>
      </c>
      <c r="AA9" s="470">
        <v>3</v>
      </c>
      <c r="AB9" s="470">
        <v>5</v>
      </c>
      <c r="AC9" s="470">
        <v>36</v>
      </c>
      <c r="AD9" s="470">
        <v>14</v>
      </c>
      <c r="AE9" s="470">
        <v>18</v>
      </c>
      <c r="AF9" s="470">
        <v>60</v>
      </c>
      <c r="AG9" s="469">
        <v>14</v>
      </c>
      <c r="AH9" s="470">
        <v>10</v>
      </c>
      <c r="AI9" s="470">
        <v>0</v>
      </c>
      <c r="AJ9" s="470">
        <v>0</v>
      </c>
      <c r="AK9" s="469">
        <v>10</v>
      </c>
      <c r="AL9" s="471" t="s">
        <v>198</v>
      </c>
      <c r="AM9" s="472">
        <v>1</v>
      </c>
      <c r="AN9" s="473" t="s">
        <v>198</v>
      </c>
      <c r="AO9" s="469">
        <v>76</v>
      </c>
      <c r="AP9" s="470">
        <v>49</v>
      </c>
      <c r="AQ9" s="470">
        <v>3</v>
      </c>
      <c r="AR9" s="470">
        <v>5</v>
      </c>
      <c r="AS9" s="470"/>
      <c r="AT9" s="470"/>
      <c r="AU9" s="470">
        <v>9</v>
      </c>
      <c r="AV9" s="470" t="s">
        <v>198</v>
      </c>
      <c r="AW9" s="474"/>
      <c r="AX9" s="474">
        <v>14</v>
      </c>
      <c r="AY9" s="469">
        <v>56</v>
      </c>
      <c r="AZ9" s="13"/>
      <c r="BA9" s="475"/>
      <c r="BB9" s="17" t="s">
        <v>456</v>
      </c>
    </row>
    <row r="10" spans="1:55" s="1" customFormat="1" ht="12.75" customHeight="1">
      <c r="A10" s="476"/>
      <c r="B10" s="174" t="s">
        <v>457</v>
      </c>
      <c r="C10" s="468">
        <v>233</v>
      </c>
      <c r="D10" s="469">
        <v>6</v>
      </c>
      <c r="E10" s="470">
        <v>0</v>
      </c>
      <c r="F10" s="470">
        <v>0</v>
      </c>
      <c r="G10" s="470">
        <v>0</v>
      </c>
      <c r="H10" s="470">
        <v>0</v>
      </c>
      <c r="I10" s="469">
        <v>29</v>
      </c>
      <c r="J10" s="471">
        <v>0</v>
      </c>
      <c r="K10" s="470">
        <v>0</v>
      </c>
      <c r="L10" s="470">
        <v>0</v>
      </c>
      <c r="M10" s="470">
        <v>0</v>
      </c>
      <c r="N10" s="470">
        <v>0</v>
      </c>
      <c r="O10" s="469">
        <v>108</v>
      </c>
      <c r="P10" s="470">
        <v>11</v>
      </c>
      <c r="Q10" s="470">
        <v>0</v>
      </c>
      <c r="R10" s="470">
        <v>0</v>
      </c>
      <c r="S10" s="470">
        <v>0</v>
      </c>
      <c r="T10" s="470">
        <v>0</v>
      </c>
      <c r="U10" s="470">
        <v>0</v>
      </c>
      <c r="V10" s="470">
        <v>79</v>
      </c>
      <c r="W10" s="470">
        <v>0</v>
      </c>
      <c r="X10" s="470">
        <v>0</v>
      </c>
      <c r="Y10" s="470" t="s">
        <v>198</v>
      </c>
      <c r="Z10" s="470" t="s">
        <v>198</v>
      </c>
      <c r="AA10" s="470" t="s">
        <v>198</v>
      </c>
      <c r="AB10" s="470" t="s">
        <v>198</v>
      </c>
      <c r="AC10" s="470" t="s">
        <v>198</v>
      </c>
      <c r="AD10" s="470" t="s">
        <v>198</v>
      </c>
      <c r="AE10" s="470" t="s">
        <v>198</v>
      </c>
      <c r="AF10" s="470" t="s">
        <v>198</v>
      </c>
      <c r="AG10" s="469">
        <v>7</v>
      </c>
      <c r="AH10" s="470">
        <v>0</v>
      </c>
      <c r="AI10" s="470">
        <v>0</v>
      </c>
      <c r="AJ10" s="470">
        <v>0</v>
      </c>
      <c r="AK10" s="469">
        <v>9</v>
      </c>
      <c r="AL10" s="471" t="s">
        <v>198</v>
      </c>
      <c r="AM10" s="477" t="s">
        <v>198</v>
      </c>
      <c r="AN10" s="478" t="s">
        <v>198</v>
      </c>
      <c r="AO10" s="469">
        <v>73</v>
      </c>
      <c r="AP10" s="470" t="s">
        <v>198</v>
      </c>
      <c r="AQ10" s="470" t="s">
        <v>198</v>
      </c>
      <c r="AR10" s="470" t="s">
        <v>198</v>
      </c>
      <c r="AS10" s="470"/>
      <c r="AT10" s="470"/>
      <c r="AU10" s="470" t="s">
        <v>198</v>
      </c>
      <c r="AV10" s="470" t="s">
        <v>198</v>
      </c>
      <c r="AW10" s="474"/>
      <c r="AX10" s="474">
        <v>10</v>
      </c>
      <c r="AY10" s="469">
        <v>14</v>
      </c>
      <c r="AZ10" s="13"/>
      <c r="BA10" s="475"/>
      <c r="BB10" s="17" t="s">
        <v>458</v>
      </c>
    </row>
    <row r="11" spans="1:55" s="1" customFormat="1" ht="12.75" customHeight="1">
      <c r="A11" s="467">
        <v>30</v>
      </c>
      <c r="B11" s="174" t="s">
        <v>453</v>
      </c>
      <c r="C11" s="468">
        <v>1697</v>
      </c>
      <c r="D11" s="469">
        <v>18</v>
      </c>
      <c r="E11" s="470" t="s">
        <v>198</v>
      </c>
      <c r="F11" s="470">
        <v>9</v>
      </c>
      <c r="G11" s="470">
        <v>1</v>
      </c>
      <c r="H11" s="470">
        <v>3</v>
      </c>
      <c r="I11" s="469">
        <v>83</v>
      </c>
      <c r="J11" s="471" t="s">
        <v>198</v>
      </c>
      <c r="K11" s="470">
        <v>31</v>
      </c>
      <c r="L11" s="470">
        <v>42</v>
      </c>
      <c r="M11" s="470">
        <v>4</v>
      </c>
      <c r="N11" s="470">
        <v>6</v>
      </c>
      <c r="O11" s="469">
        <v>1282</v>
      </c>
      <c r="P11" s="470">
        <v>79</v>
      </c>
      <c r="Q11" s="470">
        <v>18</v>
      </c>
      <c r="R11" s="470">
        <v>7</v>
      </c>
      <c r="S11" s="470">
        <v>1</v>
      </c>
      <c r="T11" s="470">
        <v>9</v>
      </c>
      <c r="U11" s="470">
        <v>25</v>
      </c>
      <c r="V11" s="470">
        <v>1203</v>
      </c>
      <c r="W11" s="470">
        <v>23</v>
      </c>
      <c r="X11" s="470">
        <v>64</v>
      </c>
      <c r="Y11" s="470">
        <v>466</v>
      </c>
      <c r="Z11" s="470">
        <v>2</v>
      </c>
      <c r="AA11" s="470">
        <v>2</v>
      </c>
      <c r="AB11" s="470">
        <v>60</v>
      </c>
      <c r="AC11" s="470">
        <v>114</v>
      </c>
      <c r="AD11" s="470">
        <v>109</v>
      </c>
      <c r="AE11" s="470">
        <v>28</v>
      </c>
      <c r="AF11" s="470">
        <v>98</v>
      </c>
      <c r="AG11" s="469">
        <v>94</v>
      </c>
      <c r="AH11" s="470">
        <v>87</v>
      </c>
      <c r="AI11" s="470"/>
      <c r="AJ11" s="470"/>
      <c r="AK11" s="469">
        <v>22</v>
      </c>
      <c r="AL11" s="471" t="s">
        <v>198</v>
      </c>
      <c r="AM11" s="472">
        <v>9</v>
      </c>
      <c r="AN11" s="473"/>
      <c r="AO11" s="469">
        <v>198</v>
      </c>
      <c r="AP11" s="470">
        <v>23</v>
      </c>
      <c r="AQ11" s="470">
        <v>3</v>
      </c>
      <c r="AR11" s="470">
        <v>26</v>
      </c>
      <c r="AS11" s="470"/>
      <c r="AT11" s="470"/>
      <c r="AU11" s="470">
        <v>130</v>
      </c>
      <c r="AV11" s="470"/>
      <c r="AW11" s="474"/>
      <c r="AX11" s="474">
        <v>33</v>
      </c>
      <c r="AY11" s="469">
        <v>106</v>
      </c>
      <c r="AZ11" s="13"/>
      <c r="BA11" s="475">
        <v>30</v>
      </c>
      <c r="BB11" s="17" t="s">
        <v>454</v>
      </c>
    </row>
    <row r="12" spans="1:55" s="1" customFormat="1" ht="12.75" customHeight="1">
      <c r="A12" s="476"/>
      <c r="B12" s="174" t="s">
        <v>455</v>
      </c>
      <c r="C12" s="468">
        <v>328</v>
      </c>
      <c r="D12" s="469">
        <v>14</v>
      </c>
      <c r="E12" s="470"/>
      <c r="F12" s="470">
        <v>8</v>
      </c>
      <c r="G12" s="470" t="s">
        <v>198</v>
      </c>
      <c r="H12" s="470">
        <v>1</v>
      </c>
      <c r="I12" s="469">
        <v>50</v>
      </c>
      <c r="J12" s="471"/>
      <c r="K12" s="470">
        <v>22</v>
      </c>
      <c r="L12" s="470">
        <v>23</v>
      </c>
      <c r="M12" s="470">
        <v>3</v>
      </c>
      <c r="N12" s="470">
        <v>2</v>
      </c>
      <c r="O12" s="469">
        <v>187</v>
      </c>
      <c r="P12" s="470">
        <v>31</v>
      </c>
      <c r="Q12" s="470">
        <v>4</v>
      </c>
      <c r="R12" s="470">
        <v>1</v>
      </c>
      <c r="S12" s="470" t="s">
        <v>198</v>
      </c>
      <c r="T12" s="470">
        <v>2</v>
      </c>
      <c r="U12" s="470">
        <v>13</v>
      </c>
      <c r="V12" s="470">
        <v>156</v>
      </c>
      <c r="W12" s="470">
        <v>2</v>
      </c>
      <c r="X12" s="470">
        <v>8</v>
      </c>
      <c r="Y12" s="470">
        <v>23</v>
      </c>
      <c r="Z12" s="470">
        <v>1</v>
      </c>
      <c r="AA12" s="470">
        <v>1</v>
      </c>
      <c r="AB12" s="470">
        <v>6</v>
      </c>
      <c r="AC12" s="470">
        <v>19</v>
      </c>
      <c r="AD12" s="470">
        <v>1</v>
      </c>
      <c r="AE12" s="470">
        <v>4</v>
      </c>
      <c r="AF12" s="470">
        <v>55</v>
      </c>
      <c r="AG12" s="469">
        <v>23</v>
      </c>
      <c r="AH12" s="470">
        <v>21</v>
      </c>
      <c r="AI12" s="470"/>
      <c r="AJ12" s="470"/>
      <c r="AK12" s="469">
        <v>14</v>
      </c>
      <c r="AL12" s="471"/>
      <c r="AM12" s="472">
        <v>4</v>
      </c>
      <c r="AN12" s="473"/>
      <c r="AO12" s="469">
        <v>40</v>
      </c>
      <c r="AP12" s="470">
        <v>20</v>
      </c>
      <c r="AQ12" s="470">
        <v>3</v>
      </c>
      <c r="AR12" s="470">
        <v>2</v>
      </c>
      <c r="AS12" s="470"/>
      <c r="AT12" s="470"/>
      <c r="AU12" s="470">
        <v>9</v>
      </c>
      <c r="AV12" s="470"/>
      <c r="AW12" s="474"/>
      <c r="AX12" s="474">
        <v>24</v>
      </c>
      <c r="AY12" s="469">
        <v>35</v>
      </c>
      <c r="AZ12" s="13"/>
      <c r="BA12" s="475"/>
      <c r="BB12" s="17" t="s">
        <v>456</v>
      </c>
    </row>
    <row r="13" spans="1:55" s="1" customFormat="1" ht="12.75" customHeight="1">
      <c r="A13" s="476"/>
      <c r="B13" s="174" t="s">
        <v>457</v>
      </c>
      <c r="C13" s="468">
        <v>245</v>
      </c>
      <c r="D13" s="469">
        <v>22</v>
      </c>
      <c r="E13" s="470"/>
      <c r="F13" s="470">
        <v>15</v>
      </c>
      <c r="G13" s="470">
        <v>0</v>
      </c>
      <c r="H13" s="470">
        <v>0</v>
      </c>
      <c r="I13" s="469">
        <v>47</v>
      </c>
      <c r="J13" s="471"/>
      <c r="K13" s="470">
        <v>16</v>
      </c>
      <c r="L13" s="470">
        <v>24</v>
      </c>
      <c r="M13" s="470">
        <v>3</v>
      </c>
      <c r="N13" s="470">
        <v>4</v>
      </c>
      <c r="O13" s="469">
        <v>106</v>
      </c>
      <c r="P13" s="470">
        <v>11</v>
      </c>
      <c r="Q13" s="470">
        <v>1</v>
      </c>
      <c r="R13" s="470"/>
      <c r="S13" s="470"/>
      <c r="T13" s="470"/>
      <c r="U13" s="470"/>
      <c r="V13" s="470">
        <v>95</v>
      </c>
      <c r="W13" s="470"/>
      <c r="X13" s="470"/>
      <c r="Y13" s="470">
        <v>15</v>
      </c>
      <c r="Z13" s="470">
        <v>0</v>
      </c>
      <c r="AA13" s="470">
        <v>0</v>
      </c>
      <c r="AB13" s="470">
        <v>0</v>
      </c>
      <c r="AC13" s="470">
        <v>5</v>
      </c>
      <c r="AD13" s="470">
        <v>0</v>
      </c>
      <c r="AE13" s="470">
        <v>0</v>
      </c>
      <c r="AF13" s="470">
        <v>45</v>
      </c>
      <c r="AG13" s="469">
        <v>14</v>
      </c>
      <c r="AH13" s="470">
        <v>11</v>
      </c>
      <c r="AI13" s="470"/>
      <c r="AJ13" s="470"/>
      <c r="AK13" s="469">
        <v>13</v>
      </c>
      <c r="AL13" s="471"/>
      <c r="AM13" s="472"/>
      <c r="AN13" s="473"/>
      <c r="AO13" s="469">
        <v>43</v>
      </c>
      <c r="AP13" s="470"/>
      <c r="AQ13" s="470"/>
      <c r="AR13" s="470"/>
      <c r="AS13" s="470"/>
      <c r="AT13" s="470"/>
      <c r="AU13" s="470"/>
      <c r="AV13" s="470"/>
      <c r="AW13" s="474"/>
      <c r="AX13" s="474">
        <v>24</v>
      </c>
      <c r="AY13" s="469">
        <v>14</v>
      </c>
      <c r="AZ13" s="13"/>
      <c r="BA13" s="475"/>
      <c r="BB13" s="17" t="s">
        <v>458</v>
      </c>
    </row>
    <row r="14" spans="1:55" s="1" customFormat="1" ht="12.75" customHeight="1">
      <c r="A14" s="479" t="s">
        <v>25</v>
      </c>
      <c r="B14" s="174" t="s">
        <v>453</v>
      </c>
      <c r="C14" s="468">
        <v>1330</v>
      </c>
      <c r="D14" s="469">
        <v>10</v>
      </c>
      <c r="E14" s="470"/>
      <c r="F14" s="470">
        <v>1</v>
      </c>
      <c r="G14" s="470">
        <v>0</v>
      </c>
      <c r="H14" s="470">
        <v>5</v>
      </c>
      <c r="I14" s="469">
        <v>69</v>
      </c>
      <c r="J14" s="471"/>
      <c r="K14" s="470">
        <v>21</v>
      </c>
      <c r="L14" s="470">
        <v>40</v>
      </c>
      <c r="M14" s="470">
        <v>4</v>
      </c>
      <c r="N14" s="470">
        <v>4</v>
      </c>
      <c r="O14" s="469">
        <v>985</v>
      </c>
      <c r="P14" s="470">
        <v>58</v>
      </c>
      <c r="Q14" s="470">
        <v>13</v>
      </c>
      <c r="R14" s="470"/>
      <c r="S14" s="470"/>
      <c r="T14" s="470"/>
      <c r="U14" s="470"/>
      <c r="V14" s="470">
        <v>927</v>
      </c>
      <c r="W14" s="470"/>
      <c r="X14" s="470"/>
      <c r="Y14" s="470">
        <v>390</v>
      </c>
      <c r="Z14" s="470"/>
      <c r="AA14" s="470"/>
      <c r="AB14" s="470"/>
      <c r="AC14" s="470">
        <v>91</v>
      </c>
      <c r="AD14" s="470"/>
      <c r="AE14" s="470"/>
      <c r="AF14" s="470">
        <v>81</v>
      </c>
      <c r="AG14" s="469">
        <v>64</v>
      </c>
      <c r="AH14" s="470">
        <v>54</v>
      </c>
      <c r="AI14" s="470"/>
      <c r="AJ14" s="470"/>
      <c r="AK14" s="469">
        <v>23</v>
      </c>
      <c r="AL14" s="471"/>
      <c r="AM14" s="477"/>
      <c r="AN14" s="478"/>
      <c r="AO14" s="469">
        <v>179</v>
      </c>
      <c r="AP14" s="470"/>
      <c r="AQ14" s="470"/>
      <c r="AR14" s="470"/>
      <c r="AS14" s="470"/>
      <c r="AT14" s="470"/>
      <c r="AU14" s="470"/>
      <c r="AV14" s="470"/>
      <c r="AW14" s="474"/>
      <c r="AX14" s="474">
        <v>20</v>
      </c>
      <c r="AY14" s="469">
        <v>78</v>
      </c>
      <c r="AZ14" s="480"/>
      <c r="BA14" s="475" t="s">
        <v>86</v>
      </c>
      <c r="BB14" s="17" t="s">
        <v>454</v>
      </c>
    </row>
    <row r="15" spans="1:55" s="1" customFormat="1" ht="12.75" customHeight="1">
      <c r="A15" s="476"/>
      <c r="B15" s="174" t="s">
        <v>455</v>
      </c>
      <c r="C15" s="468">
        <v>373</v>
      </c>
      <c r="D15" s="469">
        <v>4</v>
      </c>
      <c r="E15" s="470"/>
      <c r="F15" s="470">
        <v>1</v>
      </c>
      <c r="G15" s="470">
        <v>0</v>
      </c>
      <c r="H15" s="470">
        <v>1</v>
      </c>
      <c r="I15" s="469">
        <v>54</v>
      </c>
      <c r="J15" s="471"/>
      <c r="K15" s="470">
        <v>11</v>
      </c>
      <c r="L15" s="470">
        <v>34</v>
      </c>
      <c r="M15" s="470">
        <v>4</v>
      </c>
      <c r="N15" s="470">
        <v>5</v>
      </c>
      <c r="O15" s="469">
        <v>220</v>
      </c>
      <c r="P15" s="470">
        <v>37</v>
      </c>
      <c r="Q15" s="470">
        <v>8</v>
      </c>
      <c r="R15" s="470"/>
      <c r="S15" s="470"/>
      <c r="T15" s="470"/>
      <c r="U15" s="470"/>
      <c r="V15" s="470">
        <v>183</v>
      </c>
      <c r="W15" s="470"/>
      <c r="X15" s="470"/>
      <c r="Y15" s="470">
        <v>24</v>
      </c>
      <c r="Z15" s="470"/>
      <c r="AA15" s="470"/>
      <c r="AB15" s="470"/>
      <c r="AC15" s="470">
        <v>24</v>
      </c>
      <c r="AD15" s="470"/>
      <c r="AE15" s="470"/>
      <c r="AF15" s="470">
        <v>39</v>
      </c>
      <c r="AG15" s="469">
        <v>33</v>
      </c>
      <c r="AH15" s="470">
        <v>24</v>
      </c>
      <c r="AI15" s="470"/>
      <c r="AJ15" s="470"/>
      <c r="AK15" s="469">
        <v>17</v>
      </c>
      <c r="AL15" s="471"/>
      <c r="AM15" s="477"/>
      <c r="AN15" s="478"/>
      <c r="AO15" s="469">
        <v>45</v>
      </c>
      <c r="AP15" s="470"/>
      <c r="AQ15" s="470"/>
      <c r="AR15" s="470"/>
      <c r="AS15" s="470"/>
      <c r="AT15" s="470"/>
      <c r="AU15" s="470"/>
      <c r="AV15" s="470"/>
      <c r="AW15" s="474"/>
      <c r="AX15" s="474">
        <v>12</v>
      </c>
      <c r="AY15" s="469">
        <v>47</v>
      </c>
      <c r="AZ15" s="480"/>
      <c r="BA15" s="475"/>
      <c r="BB15" s="17" t="s">
        <v>456</v>
      </c>
    </row>
    <row r="16" spans="1:55" s="1" customFormat="1" ht="12.75" customHeight="1">
      <c r="A16" s="476"/>
      <c r="B16" s="174" t="s">
        <v>457</v>
      </c>
      <c r="C16" s="468">
        <v>260</v>
      </c>
      <c r="D16" s="469">
        <v>6</v>
      </c>
      <c r="E16" s="470"/>
      <c r="F16" s="470">
        <v>1</v>
      </c>
      <c r="G16" s="470">
        <v>0</v>
      </c>
      <c r="H16" s="470">
        <v>1</v>
      </c>
      <c r="I16" s="469">
        <v>57</v>
      </c>
      <c r="J16" s="471"/>
      <c r="K16" s="470">
        <v>10</v>
      </c>
      <c r="L16" s="470">
        <v>33</v>
      </c>
      <c r="M16" s="470">
        <v>5</v>
      </c>
      <c r="N16" s="470">
        <v>9</v>
      </c>
      <c r="O16" s="469">
        <v>109</v>
      </c>
      <c r="P16" s="470">
        <v>17</v>
      </c>
      <c r="Q16" s="470">
        <v>6</v>
      </c>
      <c r="R16" s="470"/>
      <c r="S16" s="470"/>
      <c r="T16" s="470"/>
      <c r="U16" s="470"/>
      <c r="V16" s="470">
        <v>53</v>
      </c>
      <c r="W16" s="470"/>
      <c r="X16" s="470"/>
      <c r="Y16" s="470">
        <v>9</v>
      </c>
      <c r="Z16" s="470"/>
      <c r="AA16" s="470"/>
      <c r="AB16" s="470"/>
      <c r="AC16" s="470">
        <v>4</v>
      </c>
      <c r="AD16" s="470"/>
      <c r="AE16" s="470"/>
      <c r="AF16" s="470">
        <v>40</v>
      </c>
      <c r="AG16" s="469">
        <v>22</v>
      </c>
      <c r="AH16" s="470">
        <v>16</v>
      </c>
      <c r="AI16" s="470"/>
      <c r="AJ16" s="470"/>
      <c r="AK16" s="469">
        <v>13</v>
      </c>
      <c r="AL16" s="471"/>
      <c r="AM16" s="470"/>
      <c r="AN16" s="481"/>
      <c r="AO16" s="469">
        <v>53</v>
      </c>
      <c r="AP16" s="470"/>
      <c r="AQ16" s="470"/>
      <c r="AR16" s="470"/>
      <c r="AS16" s="470"/>
      <c r="AT16" s="470"/>
      <c r="AU16" s="470"/>
      <c r="AV16" s="470"/>
      <c r="AW16" s="474"/>
      <c r="AX16" s="474">
        <v>11</v>
      </c>
      <c r="AY16" s="469">
        <v>25</v>
      </c>
      <c r="AZ16" s="480"/>
      <c r="BA16" s="475"/>
      <c r="BB16" s="17" t="s">
        <v>458</v>
      </c>
    </row>
    <row r="17" spans="1:55" s="190" customFormat="1" ht="12.75" customHeight="1">
      <c r="A17" s="479" t="s">
        <v>27</v>
      </c>
      <c r="B17" s="174" t="s">
        <v>453</v>
      </c>
      <c r="C17" s="468">
        <v>1086</v>
      </c>
      <c r="D17" s="482">
        <v>8</v>
      </c>
      <c r="E17" s="483"/>
      <c r="F17" s="429">
        <v>4</v>
      </c>
      <c r="G17" s="429">
        <v>1</v>
      </c>
      <c r="H17" s="429">
        <v>0</v>
      </c>
      <c r="I17" s="482">
        <v>56</v>
      </c>
      <c r="J17" s="483"/>
      <c r="K17" s="429">
        <v>11</v>
      </c>
      <c r="L17" s="429">
        <v>35</v>
      </c>
      <c r="M17" s="429">
        <v>6</v>
      </c>
      <c r="N17" s="429">
        <v>4</v>
      </c>
      <c r="O17" s="484">
        <v>773</v>
      </c>
      <c r="P17" s="429">
        <v>46</v>
      </c>
      <c r="Q17" s="429">
        <v>7</v>
      </c>
      <c r="R17" s="429"/>
      <c r="S17" s="429"/>
      <c r="T17" s="429"/>
      <c r="U17" s="429"/>
      <c r="V17" s="429">
        <v>727</v>
      </c>
      <c r="W17" s="429"/>
      <c r="X17" s="429"/>
      <c r="Y17" s="429">
        <v>318</v>
      </c>
      <c r="Z17" s="429"/>
      <c r="AA17" s="429"/>
      <c r="AB17" s="429"/>
      <c r="AC17" s="429">
        <v>82</v>
      </c>
      <c r="AD17" s="429"/>
      <c r="AE17" s="429"/>
      <c r="AF17" s="429">
        <v>76</v>
      </c>
      <c r="AG17" s="482">
        <v>41</v>
      </c>
      <c r="AH17" s="429">
        <v>36</v>
      </c>
      <c r="AI17" s="483"/>
      <c r="AJ17" s="483"/>
      <c r="AK17" s="482">
        <v>30</v>
      </c>
      <c r="AL17" s="483"/>
      <c r="AM17" s="429"/>
      <c r="AN17" s="483"/>
      <c r="AO17" s="482">
        <v>178</v>
      </c>
      <c r="AP17" s="429"/>
      <c r="AQ17" s="429"/>
      <c r="AR17" s="429"/>
      <c r="AS17" s="483"/>
      <c r="AT17" s="483"/>
      <c r="AU17" s="429"/>
      <c r="AV17" s="483"/>
      <c r="AW17" s="485"/>
      <c r="AX17" s="486">
        <v>33</v>
      </c>
      <c r="AY17" s="482">
        <v>51</v>
      </c>
      <c r="AZ17" s="487"/>
      <c r="BA17" s="475">
        <v>2</v>
      </c>
      <c r="BB17" s="17" t="s">
        <v>454</v>
      </c>
    </row>
    <row r="18" spans="1:55" s="190" customFormat="1" ht="12.75" customHeight="1">
      <c r="A18" s="488"/>
      <c r="B18" s="174" t="s">
        <v>455</v>
      </c>
      <c r="C18" s="468">
        <v>356</v>
      </c>
      <c r="D18" s="482">
        <v>11</v>
      </c>
      <c r="E18" s="483"/>
      <c r="F18" s="429">
        <v>3</v>
      </c>
      <c r="G18" s="429">
        <v>0</v>
      </c>
      <c r="H18" s="429">
        <v>2</v>
      </c>
      <c r="I18" s="482">
        <v>51</v>
      </c>
      <c r="J18" s="483"/>
      <c r="K18" s="429">
        <v>13</v>
      </c>
      <c r="L18" s="429">
        <v>31</v>
      </c>
      <c r="M18" s="429">
        <v>5</v>
      </c>
      <c r="N18" s="429">
        <v>2</v>
      </c>
      <c r="O18" s="484">
        <v>192</v>
      </c>
      <c r="P18" s="429">
        <v>34</v>
      </c>
      <c r="Q18" s="429">
        <v>9</v>
      </c>
      <c r="R18" s="429"/>
      <c r="S18" s="429"/>
      <c r="T18" s="429"/>
      <c r="U18" s="429"/>
      <c r="V18" s="429">
        <v>158</v>
      </c>
      <c r="W18" s="429"/>
      <c r="X18" s="429"/>
      <c r="Y18" s="429">
        <v>8</v>
      </c>
      <c r="Z18" s="429"/>
      <c r="AA18" s="429"/>
      <c r="AB18" s="429"/>
      <c r="AC18" s="429">
        <v>19</v>
      </c>
      <c r="AD18" s="429"/>
      <c r="AE18" s="429"/>
      <c r="AF18" s="429">
        <v>54</v>
      </c>
      <c r="AG18" s="482">
        <v>20</v>
      </c>
      <c r="AH18" s="429">
        <v>14</v>
      </c>
      <c r="AI18" s="483"/>
      <c r="AJ18" s="483"/>
      <c r="AK18" s="482">
        <v>29</v>
      </c>
      <c r="AL18" s="483"/>
      <c r="AM18" s="429"/>
      <c r="AN18" s="483"/>
      <c r="AO18" s="482">
        <v>53</v>
      </c>
      <c r="AP18" s="429"/>
      <c r="AQ18" s="429"/>
      <c r="AR18" s="429"/>
      <c r="AS18" s="483"/>
      <c r="AT18" s="483"/>
      <c r="AU18" s="429"/>
      <c r="AV18" s="483"/>
      <c r="AW18" s="485"/>
      <c r="AX18" s="486">
        <v>33</v>
      </c>
      <c r="AY18" s="482">
        <v>38</v>
      </c>
      <c r="AZ18" s="487"/>
      <c r="BA18" s="475"/>
      <c r="BB18" s="17" t="s">
        <v>456</v>
      </c>
    </row>
    <row r="19" spans="1:55" s="190" customFormat="1" ht="13.5" customHeight="1">
      <c r="A19" s="488"/>
      <c r="B19" s="405" t="s">
        <v>457</v>
      </c>
      <c r="C19" s="13">
        <v>228</v>
      </c>
      <c r="D19" s="482">
        <v>12</v>
      </c>
      <c r="E19" s="429"/>
      <c r="F19" s="429">
        <v>3</v>
      </c>
      <c r="G19" s="429">
        <v>0</v>
      </c>
      <c r="H19" s="429">
        <v>3</v>
      </c>
      <c r="I19" s="482">
        <v>48</v>
      </c>
      <c r="J19" s="429"/>
      <c r="K19" s="429">
        <v>10</v>
      </c>
      <c r="L19" s="429">
        <v>31</v>
      </c>
      <c r="M19" s="429">
        <v>4</v>
      </c>
      <c r="N19" s="429">
        <v>3</v>
      </c>
      <c r="O19" s="469">
        <v>104</v>
      </c>
      <c r="P19" s="429">
        <v>8</v>
      </c>
      <c r="Q19" s="429">
        <v>3</v>
      </c>
      <c r="R19" s="429"/>
      <c r="S19" s="429"/>
      <c r="T19" s="429"/>
      <c r="U19" s="429"/>
      <c r="V19" s="429">
        <v>96</v>
      </c>
      <c r="W19" s="429"/>
      <c r="X19" s="429"/>
      <c r="Y19" s="470">
        <v>6</v>
      </c>
      <c r="Z19" s="470"/>
      <c r="AA19" s="470"/>
      <c r="AB19" s="470"/>
      <c r="AC19" s="470">
        <v>5</v>
      </c>
      <c r="AD19" s="470"/>
      <c r="AE19" s="470"/>
      <c r="AF19" s="470">
        <v>45</v>
      </c>
      <c r="AG19" s="482">
        <v>8</v>
      </c>
      <c r="AH19" s="429">
        <v>5</v>
      </c>
      <c r="AI19" s="429"/>
      <c r="AJ19" s="429"/>
      <c r="AK19" s="482">
        <v>15</v>
      </c>
      <c r="AL19" s="429"/>
      <c r="AM19" s="429"/>
      <c r="AN19" s="429"/>
      <c r="AO19" s="482">
        <v>41</v>
      </c>
      <c r="AP19" s="429"/>
      <c r="AQ19" s="429"/>
      <c r="AR19" s="429"/>
      <c r="AS19" s="429"/>
      <c r="AT19" s="429"/>
      <c r="AU19" s="429"/>
      <c r="AV19" s="429"/>
      <c r="AW19" s="485"/>
      <c r="AX19" s="486">
        <v>22</v>
      </c>
      <c r="AY19" s="482">
        <v>9</v>
      </c>
      <c r="AZ19" s="489"/>
      <c r="BA19" s="475"/>
      <c r="BB19" s="17" t="s">
        <v>458</v>
      </c>
    </row>
    <row r="20" spans="1:55" s="499" customFormat="1" ht="13.5" customHeight="1">
      <c r="A20" s="490" t="s">
        <v>31</v>
      </c>
      <c r="B20" s="491" t="s">
        <v>453</v>
      </c>
      <c r="C20" s="492">
        <f>+D20+I20+O20+AG20+AK20+AO20</f>
        <v>1076</v>
      </c>
      <c r="D20" s="493">
        <v>9</v>
      </c>
      <c r="E20" s="430"/>
      <c r="F20" s="430">
        <v>4</v>
      </c>
      <c r="G20" s="430">
        <v>2</v>
      </c>
      <c r="H20" s="430">
        <v>4</v>
      </c>
      <c r="I20" s="493">
        <v>56</v>
      </c>
      <c r="J20" s="430"/>
      <c r="K20" s="430">
        <v>23</v>
      </c>
      <c r="L20" s="430">
        <v>30</v>
      </c>
      <c r="M20" s="430">
        <v>1</v>
      </c>
      <c r="N20" s="430">
        <v>2</v>
      </c>
      <c r="O20" s="494">
        <v>807</v>
      </c>
      <c r="P20" s="430">
        <v>23</v>
      </c>
      <c r="Q20" s="430">
        <v>8</v>
      </c>
      <c r="R20" s="430"/>
      <c r="S20" s="430"/>
      <c r="T20" s="430"/>
      <c r="U20" s="430"/>
      <c r="V20" s="430">
        <v>784</v>
      </c>
      <c r="W20" s="430"/>
      <c r="X20" s="430"/>
      <c r="Y20" s="430">
        <v>320</v>
      </c>
      <c r="Z20" s="430"/>
      <c r="AA20" s="430"/>
      <c r="AB20" s="430"/>
      <c r="AC20" s="430">
        <v>68</v>
      </c>
      <c r="AD20" s="430"/>
      <c r="AE20" s="430"/>
      <c r="AF20" s="430">
        <v>100</v>
      </c>
      <c r="AG20" s="493">
        <v>49</v>
      </c>
      <c r="AH20" s="430">
        <v>44</v>
      </c>
      <c r="AI20" s="430"/>
      <c r="AJ20" s="430"/>
      <c r="AK20" s="493">
        <v>17</v>
      </c>
      <c r="AL20" s="430"/>
      <c r="AM20" s="430"/>
      <c r="AN20" s="430"/>
      <c r="AO20" s="493">
        <v>138</v>
      </c>
      <c r="AP20" s="430"/>
      <c r="AQ20" s="430"/>
      <c r="AR20" s="430"/>
      <c r="AS20" s="430"/>
      <c r="AT20" s="430"/>
      <c r="AU20" s="430"/>
      <c r="AV20" s="430"/>
      <c r="AW20" s="495"/>
      <c r="AX20" s="496">
        <v>18</v>
      </c>
      <c r="AY20" s="493">
        <v>38</v>
      </c>
      <c r="AZ20" s="497"/>
      <c r="BA20" s="498">
        <v>3</v>
      </c>
      <c r="BB20" s="27" t="s">
        <v>454</v>
      </c>
    </row>
    <row r="21" spans="1:55" s="499" customFormat="1" ht="13.5" customHeight="1">
      <c r="A21" s="500"/>
      <c r="B21" s="491" t="s">
        <v>455</v>
      </c>
      <c r="C21" s="492">
        <f t="shared" ref="C21:C22" si="0">+D21+I21+O21+AG21+AK21+AO21</f>
        <v>284</v>
      </c>
      <c r="D21" s="493">
        <v>5</v>
      </c>
      <c r="E21" s="430"/>
      <c r="F21" s="430">
        <v>3</v>
      </c>
      <c r="G21" s="430">
        <v>1</v>
      </c>
      <c r="H21" s="430">
        <v>2</v>
      </c>
      <c r="I21" s="493">
        <v>38</v>
      </c>
      <c r="J21" s="430"/>
      <c r="K21" s="430">
        <v>11</v>
      </c>
      <c r="L21" s="430">
        <v>26</v>
      </c>
      <c r="M21" s="430">
        <v>0</v>
      </c>
      <c r="N21" s="430">
        <v>1</v>
      </c>
      <c r="O21" s="501">
        <v>180</v>
      </c>
      <c r="P21" s="430">
        <v>7</v>
      </c>
      <c r="Q21" s="430">
        <v>1</v>
      </c>
      <c r="R21" s="430"/>
      <c r="S21" s="430"/>
      <c r="T21" s="430"/>
      <c r="U21" s="430"/>
      <c r="V21" s="430">
        <v>173</v>
      </c>
      <c r="W21" s="430"/>
      <c r="X21" s="430"/>
      <c r="Y21" s="430">
        <v>32</v>
      </c>
      <c r="Z21" s="430"/>
      <c r="AA21" s="430"/>
      <c r="AB21" s="430"/>
      <c r="AC21" s="430">
        <v>17</v>
      </c>
      <c r="AD21" s="430"/>
      <c r="AE21" s="430"/>
      <c r="AF21" s="430">
        <v>59</v>
      </c>
      <c r="AG21" s="493">
        <v>14</v>
      </c>
      <c r="AH21" s="430">
        <v>11</v>
      </c>
      <c r="AI21" s="430"/>
      <c r="AJ21" s="430"/>
      <c r="AK21" s="493">
        <v>10</v>
      </c>
      <c r="AL21" s="430"/>
      <c r="AM21" s="430"/>
      <c r="AN21" s="430"/>
      <c r="AO21" s="493">
        <v>37</v>
      </c>
      <c r="AP21" s="430"/>
      <c r="AQ21" s="430"/>
      <c r="AR21" s="430"/>
      <c r="AS21" s="430"/>
      <c r="AT21" s="430"/>
      <c r="AU21" s="430"/>
      <c r="AV21" s="430"/>
      <c r="AW21" s="495"/>
      <c r="AX21" s="496">
        <v>13</v>
      </c>
      <c r="AY21" s="493">
        <v>9</v>
      </c>
      <c r="AZ21" s="497"/>
      <c r="BA21" s="502"/>
      <c r="BB21" s="27" t="s">
        <v>456</v>
      </c>
    </row>
    <row r="22" spans="1:55" s="499" customFormat="1" ht="13.5" customHeight="1">
      <c r="A22" s="500"/>
      <c r="B22" s="406" t="s">
        <v>457</v>
      </c>
      <c r="C22" s="492">
        <f t="shared" si="0"/>
        <v>207</v>
      </c>
      <c r="D22" s="493">
        <v>6</v>
      </c>
      <c r="E22" s="430"/>
      <c r="F22" s="430">
        <v>3</v>
      </c>
      <c r="G22" s="430">
        <v>1</v>
      </c>
      <c r="H22" s="430">
        <v>2</v>
      </c>
      <c r="I22" s="493">
        <v>48</v>
      </c>
      <c r="J22" s="430"/>
      <c r="K22" s="430">
        <v>10</v>
      </c>
      <c r="L22" s="430">
        <v>37</v>
      </c>
      <c r="M22" s="430">
        <v>0</v>
      </c>
      <c r="N22" s="430">
        <v>1</v>
      </c>
      <c r="O22" s="493">
        <v>114</v>
      </c>
      <c r="P22" s="430">
        <v>7</v>
      </c>
      <c r="Q22" s="430">
        <v>1</v>
      </c>
      <c r="R22" s="430"/>
      <c r="S22" s="430"/>
      <c r="T22" s="430"/>
      <c r="U22" s="430"/>
      <c r="V22" s="430">
        <v>107</v>
      </c>
      <c r="W22" s="430"/>
      <c r="X22" s="430"/>
      <c r="Y22" s="503">
        <v>14</v>
      </c>
      <c r="Z22" s="503"/>
      <c r="AA22" s="503"/>
      <c r="AB22" s="503"/>
      <c r="AC22" s="503">
        <v>7</v>
      </c>
      <c r="AD22" s="503"/>
      <c r="AE22" s="503"/>
      <c r="AF22" s="503">
        <v>49</v>
      </c>
      <c r="AG22" s="493">
        <v>3</v>
      </c>
      <c r="AH22" s="430">
        <v>3</v>
      </c>
      <c r="AI22" s="430"/>
      <c r="AJ22" s="430"/>
      <c r="AK22" s="493">
        <v>8</v>
      </c>
      <c r="AL22" s="430"/>
      <c r="AM22" s="430"/>
      <c r="AN22" s="430"/>
      <c r="AO22" s="493">
        <v>28</v>
      </c>
      <c r="AP22" s="430"/>
      <c r="AQ22" s="430"/>
      <c r="AR22" s="430"/>
      <c r="AS22" s="430"/>
      <c r="AT22" s="430"/>
      <c r="AU22" s="430"/>
      <c r="AV22" s="430"/>
      <c r="AW22" s="495"/>
      <c r="AX22" s="496">
        <v>14</v>
      </c>
      <c r="AY22" s="493">
        <v>8</v>
      </c>
      <c r="AZ22" s="497"/>
      <c r="BA22" s="502"/>
      <c r="BB22" s="27" t="s">
        <v>458</v>
      </c>
    </row>
    <row r="23" spans="1:55" s="190" customFormat="1" ht="5.25" customHeight="1" thickBot="1">
      <c r="A23" s="504"/>
      <c r="B23" s="505"/>
      <c r="C23" s="506"/>
      <c r="D23" s="507"/>
      <c r="E23" s="4"/>
      <c r="F23" s="4"/>
      <c r="G23" s="4"/>
      <c r="H23" s="508"/>
      <c r="I23" s="509"/>
      <c r="J23" s="508"/>
      <c r="K23" s="508"/>
      <c r="L23" s="508"/>
      <c r="M23" s="508"/>
      <c r="N23" s="508"/>
      <c r="O23" s="509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9"/>
      <c r="AH23" s="508"/>
      <c r="AI23" s="4"/>
      <c r="AJ23" s="4"/>
      <c r="AK23" s="507"/>
      <c r="AL23" s="4"/>
      <c r="AM23" s="4"/>
      <c r="AN23" s="4"/>
      <c r="AO23" s="507"/>
      <c r="AP23" s="4"/>
      <c r="AQ23" s="4"/>
      <c r="AR23" s="4" t="s">
        <v>153</v>
      </c>
      <c r="AS23" s="4"/>
      <c r="AT23" s="4"/>
      <c r="AU23" s="4"/>
      <c r="AV23" s="4"/>
      <c r="AW23" s="510"/>
      <c r="AX23" s="511"/>
      <c r="AY23" s="507"/>
      <c r="AZ23" s="507"/>
      <c r="BA23" s="512"/>
      <c r="BB23" s="247"/>
    </row>
    <row r="24" spans="1:55" s="1" customFormat="1" ht="5.45" customHeight="1">
      <c r="A24" s="513"/>
      <c r="BB24" s="6"/>
    </row>
    <row r="25" spans="1:55" s="1" customFormat="1" ht="12">
      <c r="A25" s="1" t="s">
        <v>459</v>
      </c>
      <c r="B25" s="514" t="s">
        <v>460</v>
      </c>
      <c r="R25" s="1" t="s">
        <v>461</v>
      </c>
      <c r="S25" s="1" t="s">
        <v>461</v>
      </c>
      <c r="T25" s="1" t="s">
        <v>461</v>
      </c>
      <c r="U25" s="1" t="s">
        <v>461</v>
      </c>
      <c r="W25" s="1" t="s">
        <v>461</v>
      </c>
      <c r="X25" s="1" t="s">
        <v>461</v>
      </c>
      <c r="Z25" s="1" t="s">
        <v>461</v>
      </c>
      <c r="AA25" s="1" t="s">
        <v>461</v>
      </c>
      <c r="AB25" s="1" t="s">
        <v>461</v>
      </c>
      <c r="AD25" s="1" t="s">
        <v>461</v>
      </c>
      <c r="AE25" s="1" t="s">
        <v>461</v>
      </c>
      <c r="AL25" s="1" t="s">
        <v>461</v>
      </c>
      <c r="AM25" s="1" t="s">
        <v>461</v>
      </c>
      <c r="AN25" s="1" t="s">
        <v>461</v>
      </c>
      <c r="AP25" s="1" t="s">
        <v>461</v>
      </c>
      <c r="AQ25" s="1" t="s">
        <v>461</v>
      </c>
      <c r="AR25" s="1" t="s">
        <v>461</v>
      </c>
      <c r="AS25" s="1" t="s">
        <v>461</v>
      </c>
      <c r="AT25" s="1" t="s">
        <v>461</v>
      </c>
      <c r="AU25" s="1" t="s">
        <v>461</v>
      </c>
      <c r="AV25" s="1" t="s">
        <v>461</v>
      </c>
    </row>
    <row r="26" spans="1:55">
      <c r="A26" s="1" t="s">
        <v>462</v>
      </c>
      <c r="B26" s="514" t="s">
        <v>463</v>
      </c>
      <c r="E26" s="1" t="s">
        <v>461</v>
      </c>
      <c r="J26" s="1" t="s">
        <v>461</v>
      </c>
    </row>
    <row r="28" spans="1:55" hidden="1"/>
    <row r="29" spans="1:55" s="516" customFormat="1" ht="24" hidden="1">
      <c r="C29" s="516">
        <f>C20/365</f>
        <v>2.9479452054794519</v>
      </c>
      <c r="F29" s="517" t="s">
        <v>464</v>
      </c>
      <c r="BC29" s="518"/>
    </row>
    <row r="30" spans="1:55" hidden="1">
      <c r="B30" s="515" t="s">
        <v>465</v>
      </c>
      <c r="C30" s="519" t="s">
        <v>466</v>
      </c>
      <c r="D30" s="519" t="s">
        <v>466</v>
      </c>
      <c r="E30" s="519"/>
      <c r="F30" s="519" t="s">
        <v>466</v>
      </c>
      <c r="G30" s="519" t="s">
        <v>466</v>
      </c>
      <c r="H30" s="519" t="s">
        <v>466</v>
      </c>
      <c r="I30" s="519" t="s">
        <v>466</v>
      </c>
      <c r="J30" s="519"/>
      <c r="K30" s="519" t="s">
        <v>466</v>
      </c>
      <c r="L30" s="519" t="s">
        <v>466</v>
      </c>
      <c r="M30" s="519">
        <v>19</v>
      </c>
      <c r="N30" s="519">
        <v>2</v>
      </c>
      <c r="O30" s="519">
        <v>6</v>
      </c>
      <c r="P30" s="519">
        <v>27</v>
      </c>
      <c r="Q30" s="519" t="s">
        <v>466</v>
      </c>
      <c r="V30" s="519" t="s">
        <v>466</v>
      </c>
      <c r="Y30" s="519" t="s">
        <v>466</v>
      </c>
      <c r="AC30" s="519" t="s">
        <v>466</v>
      </c>
      <c r="AF30" s="519" t="s">
        <v>466</v>
      </c>
      <c r="AG30" s="519" t="s">
        <v>466</v>
      </c>
      <c r="AH30" s="519" t="s">
        <v>466</v>
      </c>
      <c r="AI30" s="519"/>
      <c r="AJ30" s="519"/>
      <c r="AK30" s="519" t="s">
        <v>466</v>
      </c>
      <c r="AO30" s="519" t="s">
        <v>466</v>
      </c>
      <c r="AR30" s="519"/>
      <c r="AX30" s="519" t="s">
        <v>466</v>
      </c>
      <c r="AY30" s="519" t="s">
        <v>466</v>
      </c>
      <c r="AZ30" s="519"/>
      <c r="BA30" s="519" t="s">
        <v>466</v>
      </c>
      <c r="BB30" s="519" t="s">
        <v>466</v>
      </c>
    </row>
    <row r="31" spans="1:55" hidden="1"/>
    <row r="32" spans="1:55" hidden="1">
      <c r="B32" s="520"/>
      <c r="C32" s="515" t="s">
        <v>467</v>
      </c>
    </row>
    <row r="38" spans="3:55" s="516" customFormat="1" ht="24">
      <c r="C38" s="521"/>
      <c r="F38" s="517"/>
      <c r="BC38" s="518"/>
    </row>
    <row r="39" spans="3:55"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V39" s="519"/>
      <c r="Y39" s="519"/>
      <c r="AC39" s="519"/>
      <c r="AF39" s="519"/>
      <c r="AG39" s="519"/>
      <c r="AH39" s="519"/>
      <c r="AI39" s="519"/>
      <c r="AJ39" s="519"/>
      <c r="AK39" s="519"/>
      <c r="AO39" s="519"/>
      <c r="AR39" s="519"/>
      <c r="AX39" s="519"/>
      <c r="AY39" s="519"/>
      <c r="AZ39" s="519"/>
      <c r="BA39" s="519"/>
      <c r="BB39" s="519"/>
    </row>
  </sheetData>
  <mergeCells count="36">
    <mergeCell ref="BA3:BB6"/>
    <mergeCell ref="J4:J6"/>
    <mergeCell ref="K4:K6"/>
    <mergeCell ref="L4:L6"/>
    <mergeCell ref="N4:N6"/>
    <mergeCell ref="P4:P6"/>
    <mergeCell ref="V4:V6"/>
    <mergeCell ref="AS4:AS6"/>
    <mergeCell ref="A1:BA1"/>
    <mergeCell ref="A3:B6"/>
    <mergeCell ref="C3:C6"/>
    <mergeCell ref="D3:D6"/>
    <mergeCell ref="I3:I6"/>
    <mergeCell ref="O3:O6"/>
    <mergeCell ref="AG3:AG6"/>
    <mergeCell ref="AK3:AK6"/>
    <mergeCell ref="AO3:AO6"/>
    <mergeCell ref="AX3:AX6"/>
    <mergeCell ref="AY3:AY6"/>
    <mergeCell ref="AZ3:AZ6"/>
    <mergeCell ref="AT4:AT6"/>
    <mergeCell ref="AU4:AU6"/>
    <mergeCell ref="AV4:AV6"/>
    <mergeCell ref="E5:E6"/>
    <mergeCell ref="F5:F6"/>
    <mergeCell ref="H5:H6"/>
    <mergeCell ref="AL5:AL6"/>
    <mergeCell ref="AM5:AM6"/>
    <mergeCell ref="AN5:AN6"/>
    <mergeCell ref="AH4:AH6"/>
    <mergeCell ref="AI4:AI6"/>
    <mergeCell ref="AJ4:AJ6"/>
    <mergeCell ref="AP4:AP6"/>
    <mergeCell ref="AQ4:AQ6"/>
    <mergeCell ref="AR4:AR6"/>
    <mergeCell ref="M4:M6"/>
  </mergeCells>
  <phoneticPr fontId="3"/>
  <pageMargins left="0.59055118110236227" right="0.39370078740157483" top="0.98425196850393704" bottom="0.59055118110236227" header="0.51181102362204722" footer="0.51181102362204722"/>
  <pageSetup paperSize="9" scale="53" firstPageNumber="165" fitToWidth="2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Y17"/>
  <sheetViews>
    <sheetView view="pageBreakPreview" zoomScaleNormal="100" zoomScaleSheetLayoutView="100" workbookViewId="0">
      <selection activeCell="W12" sqref="W12"/>
    </sheetView>
  </sheetViews>
  <sheetFormatPr defaultRowHeight="12"/>
  <cols>
    <col min="1" max="1" width="8.375" style="1" customWidth="1"/>
    <col min="2" max="4" width="7" style="1" customWidth="1"/>
    <col min="5" max="5" width="7.375" style="1" customWidth="1"/>
    <col min="6" max="6" width="8.5" style="1" customWidth="1"/>
    <col min="7" max="8" width="7.375" style="1" customWidth="1"/>
    <col min="9" max="10" width="7.25" style="1" customWidth="1"/>
    <col min="11" max="11" width="6.75" style="1" customWidth="1"/>
    <col min="12" max="12" width="7.25" style="1" customWidth="1"/>
    <col min="13" max="13" width="9" style="1"/>
    <col min="14" max="15" width="5.875" style="1" customWidth="1"/>
    <col min="16" max="16" width="6.5" style="1" customWidth="1"/>
    <col min="17" max="20" width="5.875" style="1" customWidth="1"/>
    <col min="21" max="22" width="6.25" style="1" customWidth="1"/>
    <col min="23" max="23" width="5.875" style="1" customWidth="1"/>
    <col min="24" max="24" width="7.5" style="1" customWidth="1"/>
    <col min="25" max="25" width="4.125" style="1" customWidth="1"/>
    <col min="26" max="254" width="9" style="1"/>
    <col min="255" max="255" width="1.875" style="1" customWidth="1"/>
    <col min="256" max="256" width="7" style="1" customWidth="1"/>
    <col min="257" max="257" width="2" style="1" customWidth="1"/>
    <col min="258" max="261" width="6.625" style="1" customWidth="1"/>
    <col min="262" max="262" width="10.375" style="1" customWidth="1"/>
    <col min="263" max="268" width="7.25" style="1" customWidth="1"/>
    <col min="269" max="269" width="9" style="1"/>
    <col min="270" max="279" width="5.875" style="1" customWidth="1"/>
    <col min="280" max="280" width="7.5" style="1" customWidth="1"/>
    <col min="281" max="510" width="9" style="1"/>
    <col min="511" max="511" width="1.875" style="1" customWidth="1"/>
    <col min="512" max="512" width="7" style="1" customWidth="1"/>
    <col min="513" max="513" width="2" style="1" customWidth="1"/>
    <col min="514" max="517" width="6.625" style="1" customWidth="1"/>
    <col min="518" max="518" width="10.375" style="1" customWidth="1"/>
    <col min="519" max="524" width="7.25" style="1" customWidth="1"/>
    <col min="525" max="525" width="9" style="1"/>
    <col min="526" max="535" width="5.875" style="1" customWidth="1"/>
    <col min="536" max="536" width="7.5" style="1" customWidth="1"/>
    <col min="537" max="766" width="9" style="1"/>
    <col min="767" max="767" width="1.875" style="1" customWidth="1"/>
    <col min="768" max="768" width="7" style="1" customWidth="1"/>
    <col min="769" max="769" width="2" style="1" customWidth="1"/>
    <col min="770" max="773" width="6.625" style="1" customWidth="1"/>
    <col min="774" max="774" width="10.375" style="1" customWidth="1"/>
    <col min="775" max="780" width="7.25" style="1" customWidth="1"/>
    <col min="781" max="781" width="9" style="1"/>
    <col min="782" max="791" width="5.875" style="1" customWidth="1"/>
    <col min="792" max="792" width="7.5" style="1" customWidth="1"/>
    <col min="793" max="1022" width="9" style="1"/>
    <col min="1023" max="1023" width="1.875" style="1" customWidth="1"/>
    <col min="1024" max="1024" width="7" style="1" customWidth="1"/>
    <col min="1025" max="1025" width="2" style="1" customWidth="1"/>
    <col min="1026" max="1029" width="6.625" style="1" customWidth="1"/>
    <col min="1030" max="1030" width="10.375" style="1" customWidth="1"/>
    <col min="1031" max="1036" width="7.25" style="1" customWidth="1"/>
    <col min="1037" max="1037" width="9" style="1"/>
    <col min="1038" max="1047" width="5.875" style="1" customWidth="1"/>
    <col min="1048" max="1048" width="7.5" style="1" customWidth="1"/>
    <col min="1049" max="1278" width="9" style="1"/>
    <col min="1279" max="1279" width="1.875" style="1" customWidth="1"/>
    <col min="1280" max="1280" width="7" style="1" customWidth="1"/>
    <col min="1281" max="1281" width="2" style="1" customWidth="1"/>
    <col min="1282" max="1285" width="6.625" style="1" customWidth="1"/>
    <col min="1286" max="1286" width="10.375" style="1" customWidth="1"/>
    <col min="1287" max="1292" width="7.25" style="1" customWidth="1"/>
    <col min="1293" max="1293" width="9" style="1"/>
    <col min="1294" max="1303" width="5.875" style="1" customWidth="1"/>
    <col min="1304" max="1304" width="7.5" style="1" customWidth="1"/>
    <col min="1305" max="1534" width="9" style="1"/>
    <col min="1535" max="1535" width="1.875" style="1" customWidth="1"/>
    <col min="1536" max="1536" width="7" style="1" customWidth="1"/>
    <col min="1537" max="1537" width="2" style="1" customWidth="1"/>
    <col min="1538" max="1541" width="6.625" style="1" customWidth="1"/>
    <col min="1542" max="1542" width="10.375" style="1" customWidth="1"/>
    <col min="1543" max="1548" width="7.25" style="1" customWidth="1"/>
    <col min="1549" max="1549" width="9" style="1"/>
    <col min="1550" max="1559" width="5.875" style="1" customWidth="1"/>
    <col min="1560" max="1560" width="7.5" style="1" customWidth="1"/>
    <col min="1561" max="1790" width="9" style="1"/>
    <col min="1791" max="1791" width="1.875" style="1" customWidth="1"/>
    <col min="1792" max="1792" width="7" style="1" customWidth="1"/>
    <col min="1793" max="1793" width="2" style="1" customWidth="1"/>
    <col min="1794" max="1797" width="6.625" style="1" customWidth="1"/>
    <col min="1798" max="1798" width="10.375" style="1" customWidth="1"/>
    <col min="1799" max="1804" width="7.25" style="1" customWidth="1"/>
    <col min="1805" max="1805" width="9" style="1"/>
    <col min="1806" max="1815" width="5.875" style="1" customWidth="1"/>
    <col min="1816" max="1816" width="7.5" style="1" customWidth="1"/>
    <col min="1817" max="2046" width="9" style="1"/>
    <col min="2047" max="2047" width="1.875" style="1" customWidth="1"/>
    <col min="2048" max="2048" width="7" style="1" customWidth="1"/>
    <col min="2049" max="2049" width="2" style="1" customWidth="1"/>
    <col min="2050" max="2053" width="6.625" style="1" customWidth="1"/>
    <col min="2054" max="2054" width="10.375" style="1" customWidth="1"/>
    <col min="2055" max="2060" width="7.25" style="1" customWidth="1"/>
    <col min="2061" max="2061" width="9" style="1"/>
    <col min="2062" max="2071" width="5.875" style="1" customWidth="1"/>
    <col min="2072" max="2072" width="7.5" style="1" customWidth="1"/>
    <col min="2073" max="2302" width="9" style="1"/>
    <col min="2303" max="2303" width="1.875" style="1" customWidth="1"/>
    <col min="2304" max="2304" width="7" style="1" customWidth="1"/>
    <col min="2305" max="2305" width="2" style="1" customWidth="1"/>
    <col min="2306" max="2309" width="6.625" style="1" customWidth="1"/>
    <col min="2310" max="2310" width="10.375" style="1" customWidth="1"/>
    <col min="2311" max="2316" width="7.25" style="1" customWidth="1"/>
    <col min="2317" max="2317" width="9" style="1"/>
    <col min="2318" max="2327" width="5.875" style="1" customWidth="1"/>
    <col min="2328" max="2328" width="7.5" style="1" customWidth="1"/>
    <col min="2329" max="2558" width="9" style="1"/>
    <col min="2559" max="2559" width="1.875" style="1" customWidth="1"/>
    <col min="2560" max="2560" width="7" style="1" customWidth="1"/>
    <col min="2561" max="2561" width="2" style="1" customWidth="1"/>
    <col min="2562" max="2565" width="6.625" style="1" customWidth="1"/>
    <col min="2566" max="2566" width="10.375" style="1" customWidth="1"/>
    <col min="2567" max="2572" width="7.25" style="1" customWidth="1"/>
    <col min="2573" max="2573" width="9" style="1"/>
    <col min="2574" max="2583" width="5.875" style="1" customWidth="1"/>
    <col min="2584" max="2584" width="7.5" style="1" customWidth="1"/>
    <col min="2585" max="2814" width="9" style="1"/>
    <col min="2815" max="2815" width="1.875" style="1" customWidth="1"/>
    <col min="2816" max="2816" width="7" style="1" customWidth="1"/>
    <col min="2817" max="2817" width="2" style="1" customWidth="1"/>
    <col min="2818" max="2821" width="6.625" style="1" customWidth="1"/>
    <col min="2822" max="2822" width="10.375" style="1" customWidth="1"/>
    <col min="2823" max="2828" width="7.25" style="1" customWidth="1"/>
    <col min="2829" max="2829" width="9" style="1"/>
    <col min="2830" max="2839" width="5.875" style="1" customWidth="1"/>
    <col min="2840" max="2840" width="7.5" style="1" customWidth="1"/>
    <col min="2841" max="3070" width="9" style="1"/>
    <col min="3071" max="3071" width="1.875" style="1" customWidth="1"/>
    <col min="3072" max="3072" width="7" style="1" customWidth="1"/>
    <col min="3073" max="3073" width="2" style="1" customWidth="1"/>
    <col min="3074" max="3077" width="6.625" style="1" customWidth="1"/>
    <col min="3078" max="3078" width="10.375" style="1" customWidth="1"/>
    <col min="3079" max="3084" width="7.25" style="1" customWidth="1"/>
    <col min="3085" max="3085" width="9" style="1"/>
    <col min="3086" max="3095" width="5.875" style="1" customWidth="1"/>
    <col min="3096" max="3096" width="7.5" style="1" customWidth="1"/>
    <col min="3097" max="3326" width="9" style="1"/>
    <col min="3327" max="3327" width="1.875" style="1" customWidth="1"/>
    <col min="3328" max="3328" width="7" style="1" customWidth="1"/>
    <col min="3329" max="3329" width="2" style="1" customWidth="1"/>
    <col min="3330" max="3333" width="6.625" style="1" customWidth="1"/>
    <col min="3334" max="3334" width="10.375" style="1" customWidth="1"/>
    <col min="3335" max="3340" width="7.25" style="1" customWidth="1"/>
    <col min="3341" max="3341" width="9" style="1"/>
    <col min="3342" max="3351" width="5.875" style="1" customWidth="1"/>
    <col min="3352" max="3352" width="7.5" style="1" customWidth="1"/>
    <col min="3353" max="3582" width="9" style="1"/>
    <col min="3583" max="3583" width="1.875" style="1" customWidth="1"/>
    <col min="3584" max="3584" width="7" style="1" customWidth="1"/>
    <col min="3585" max="3585" width="2" style="1" customWidth="1"/>
    <col min="3586" max="3589" width="6.625" style="1" customWidth="1"/>
    <col min="3590" max="3590" width="10.375" style="1" customWidth="1"/>
    <col min="3591" max="3596" width="7.25" style="1" customWidth="1"/>
    <col min="3597" max="3597" width="9" style="1"/>
    <col min="3598" max="3607" width="5.875" style="1" customWidth="1"/>
    <col min="3608" max="3608" width="7.5" style="1" customWidth="1"/>
    <col min="3609" max="3838" width="9" style="1"/>
    <col min="3839" max="3839" width="1.875" style="1" customWidth="1"/>
    <col min="3840" max="3840" width="7" style="1" customWidth="1"/>
    <col min="3841" max="3841" width="2" style="1" customWidth="1"/>
    <col min="3842" max="3845" width="6.625" style="1" customWidth="1"/>
    <col min="3846" max="3846" width="10.375" style="1" customWidth="1"/>
    <col min="3847" max="3852" width="7.25" style="1" customWidth="1"/>
    <col min="3853" max="3853" width="9" style="1"/>
    <col min="3854" max="3863" width="5.875" style="1" customWidth="1"/>
    <col min="3864" max="3864" width="7.5" style="1" customWidth="1"/>
    <col min="3865" max="4094" width="9" style="1"/>
    <col min="4095" max="4095" width="1.875" style="1" customWidth="1"/>
    <col min="4096" max="4096" width="7" style="1" customWidth="1"/>
    <col min="4097" max="4097" width="2" style="1" customWidth="1"/>
    <col min="4098" max="4101" width="6.625" style="1" customWidth="1"/>
    <col min="4102" max="4102" width="10.375" style="1" customWidth="1"/>
    <col min="4103" max="4108" width="7.25" style="1" customWidth="1"/>
    <col min="4109" max="4109" width="9" style="1"/>
    <col min="4110" max="4119" width="5.875" style="1" customWidth="1"/>
    <col min="4120" max="4120" width="7.5" style="1" customWidth="1"/>
    <col min="4121" max="4350" width="9" style="1"/>
    <col min="4351" max="4351" width="1.875" style="1" customWidth="1"/>
    <col min="4352" max="4352" width="7" style="1" customWidth="1"/>
    <col min="4353" max="4353" width="2" style="1" customWidth="1"/>
    <col min="4354" max="4357" width="6.625" style="1" customWidth="1"/>
    <col min="4358" max="4358" width="10.375" style="1" customWidth="1"/>
    <col min="4359" max="4364" width="7.25" style="1" customWidth="1"/>
    <col min="4365" max="4365" width="9" style="1"/>
    <col min="4366" max="4375" width="5.875" style="1" customWidth="1"/>
    <col min="4376" max="4376" width="7.5" style="1" customWidth="1"/>
    <col min="4377" max="4606" width="9" style="1"/>
    <col min="4607" max="4607" width="1.875" style="1" customWidth="1"/>
    <col min="4608" max="4608" width="7" style="1" customWidth="1"/>
    <col min="4609" max="4609" width="2" style="1" customWidth="1"/>
    <col min="4610" max="4613" width="6.625" style="1" customWidth="1"/>
    <col min="4614" max="4614" width="10.375" style="1" customWidth="1"/>
    <col min="4615" max="4620" width="7.25" style="1" customWidth="1"/>
    <col min="4621" max="4621" width="9" style="1"/>
    <col min="4622" max="4631" width="5.875" style="1" customWidth="1"/>
    <col min="4632" max="4632" width="7.5" style="1" customWidth="1"/>
    <col min="4633" max="4862" width="9" style="1"/>
    <col min="4863" max="4863" width="1.875" style="1" customWidth="1"/>
    <col min="4864" max="4864" width="7" style="1" customWidth="1"/>
    <col min="4865" max="4865" width="2" style="1" customWidth="1"/>
    <col min="4866" max="4869" width="6.625" style="1" customWidth="1"/>
    <col min="4870" max="4870" width="10.375" style="1" customWidth="1"/>
    <col min="4871" max="4876" width="7.25" style="1" customWidth="1"/>
    <col min="4877" max="4877" width="9" style="1"/>
    <col min="4878" max="4887" width="5.875" style="1" customWidth="1"/>
    <col min="4888" max="4888" width="7.5" style="1" customWidth="1"/>
    <col min="4889" max="5118" width="9" style="1"/>
    <col min="5119" max="5119" width="1.875" style="1" customWidth="1"/>
    <col min="5120" max="5120" width="7" style="1" customWidth="1"/>
    <col min="5121" max="5121" width="2" style="1" customWidth="1"/>
    <col min="5122" max="5125" width="6.625" style="1" customWidth="1"/>
    <col min="5126" max="5126" width="10.375" style="1" customWidth="1"/>
    <col min="5127" max="5132" width="7.25" style="1" customWidth="1"/>
    <col min="5133" max="5133" width="9" style="1"/>
    <col min="5134" max="5143" width="5.875" style="1" customWidth="1"/>
    <col min="5144" max="5144" width="7.5" style="1" customWidth="1"/>
    <col min="5145" max="5374" width="9" style="1"/>
    <col min="5375" max="5375" width="1.875" style="1" customWidth="1"/>
    <col min="5376" max="5376" width="7" style="1" customWidth="1"/>
    <col min="5377" max="5377" width="2" style="1" customWidth="1"/>
    <col min="5378" max="5381" width="6.625" style="1" customWidth="1"/>
    <col min="5382" max="5382" width="10.375" style="1" customWidth="1"/>
    <col min="5383" max="5388" width="7.25" style="1" customWidth="1"/>
    <col min="5389" max="5389" width="9" style="1"/>
    <col min="5390" max="5399" width="5.875" style="1" customWidth="1"/>
    <col min="5400" max="5400" width="7.5" style="1" customWidth="1"/>
    <col min="5401" max="5630" width="9" style="1"/>
    <col min="5631" max="5631" width="1.875" style="1" customWidth="1"/>
    <col min="5632" max="5632" width="7" style="1" customWidth="1"/>
    <col min="5633" max="5633" width="2" style="1" customWidth="1"/>
    <col min="5634" max="5637" width="6.625" style="1" customWidth="1"/>
    <col min="5638" max="5638" width="10.375" style="1" customWidth="1"/>
    <col min="5639" max="5644" width="7.25" style="1" customWidth="1"/>
    <col min="5645" max="5645" width="9" style="1"/>
    <col min="5646" max="5655" width="5.875" style="1" customWidth="1"/>
    <col min="5656" max="5656" width="7.5" style="1" customWidth="1"/>
    <col min="5657" max="5886" width="9" style="1"/>
    <col min="5887" max="5887" width="1.875" style="1" customWidth="1"/>
    <col min="5888" max="5888" width="7" style="1" customWidth="1"/>
    <col min="5889" max="5889" width="2" style="1" customWidth="1"/>
    <col min="5890" max="5893" width="6.625" style="1" customWidth="1"/>
    <col min="5894" max="5894" width="10.375" style="1" customWidth="1"/>
    <col min="5895" max="5900" width="7.25" style="1" customWidth="1"/>
    <col min="5901" max="5901" width="9" style="1"/>
    <col min="5902" max="5911" width="5.875" style="1" customWidth="1"/>
    <col min="5912" max="5912" width="7.5" style="1" customWidth="1"/>
    <col min="5913" max="6142" width="9" style="1"/>
    <col min="6143" max="6143" width="1.875" style="1" customWidth="1"/>
    <col min="6144" max="6144" width="7" style="1" customWidth="1"/>
    <col min="6145" max="6145" width="2" style="1" customWidth="1"/>
    <col min="6146" max="6149" width="6.625" style="1" customWidth="1"/>
    <col min="6150" max="6150" width="10.375" style="1" customWidth="1"/>
    <col min="6151" max="6156" width="7.25" style="1" customWidth="1"/>
    <col min="6157" max="6157" width="9" style="1"/>
    <col min="6158" max="6167" width="5.875" style="1" customWidth="1"/>
    <col min="6168" max="6168" width="7.5" style="1" customWidth="1"/>
    <col min="6169" max="6398" width="9" style="1"/>
    <col min="6399" max="6399" width="1.875" style="1" customWidth="1"/>
    <col min="6400" max="6400" width="7" style="1" customWidth="1"/>
    <col min="6401" max="6401" width="2" style="1" customWidth="1"/>
    <col min="6402" max="6405" width="6.625" style="1" customWidth="1"/>
    <col min="6406" max="6406" width="10.375" style="1" customWidth="1"/>
    <col min="6407" max="6412" width="7.25" style="1" customWidth="1"/>
    <col min="6413" max="6413" width="9" style="1"/>
    <col min="6414" max="6423" width="5.875" style="1" customWidth="1"/>
    <col min="6424" max="6424" width="7.5" style="1" customWidth="1"/>
    <col min="6425" max="6654" width="9" style="1"/>
    <col min="6655" max="6655" width="1.875" style="1" customWidth="1"/>
    <col min="6656" max="6656" width="7" style="1" customWidth="1"/>
    <col min="6657" max="6657" width="2" style="1" customWidth="1"/>
    <col min="6658" max="6661" width="6.625" style="1" customWidth="1"/>
    <col min="6662" max="6662" width="10.375" style="1" customWidth="1"/>
    <col min="6663" max="6668" width="7.25" style="1" customWidth="1"/>
    <col min="6669" max="6669" width="9" style="1"/>
    <col min="6670" max="6679" width="5.875" style="1" customWidth="1"/>
    <col min="6680" max="6680" width="7.5" style="1" customWidth="1"/>
    <col min="6681" max="6910" width="9" style="1"/>
    <col min="6911" max="6911" width="1.875" style="1" customWidth="1"/>
    <col min="6912" max="6912" width="7" style="1" customWidth="1"/>
    <col min="6913" max="6913" width="2" style="1" customWidth="1"/>
    <col min="6914" max="6917" width="6.625" style="1" customWidth="1"/>
    <col min="6918" max="6918" width="10.375" style="1" customWidth="1"/>
    <col min="6919" max="6924" width="7.25" style="1" customWidth="1"/>
    <col min="6925" max="6925" width="9" style="1"/>
    <col min="6926" max="6935" width="5.875" style="1" customWidth="1"/>
    <col min="6936" max="6936" width="7.5" style="1" customWidth="1"/>
    <col min="6937" max="7166" width="9" style="1"/>
    <col min="7167" max="7167" width="1.875" style="1" customWidth="1"/>
    <col min="7168" max="7168" width="7" style="1" customWidth="1"/>
    <col min="7169" max="7169" width="2" style="1" customWidth="1"/>
    <col min="7170" max="7173" width="6.625" style="1" customWidth="1"/>
    <col min="7174" max="7174" width="10.375" style="1" customWidth="1"/>
    <col min="7175" max="7180" width="7.25" style="1" customWidth="1"/>
    <col min="7181" max="7181" width="9" style="1"/>
    <col min="7182" max="7191" width="5.875" style="1" customWidth="1"/>
    <col min="7192" max="7192" width="7.5" style="1" customWidth="1"/>
    <col min="7193" max="7422" width="9" style="1"/>
    <col min="7423" max="7423" width="1.875" style="1" customWidth="1"/>
    <col min="7424" max="7424" width="7" style="1" customWidth="1"/>
    <col min="7425" max="7425" width="2" style="1" customWidth="1"/>
    <col min="7426" max="7429" width="6.625" style="1" customWidth="1"/>
    <col min="7430" max="7430" width="10.375" style="1" customWidth="1"/>
    <col min="7431" max="7436" width="7.25" style="1" customWidth="1"/>
    <col min="7437" max="7437" width="9" style="1"/>
    <col min="7438" max="7447" width="5.875" style="1" customWidth="1"/>
    <col min="7448" max="7448" width="7.5" style="1" customWidth="1"/>
    <col min="7449" max="7678" width="9" style="1"/>
    <col min="7679" max="7679" width="1.875" style="1" customWidth="1"/>
    <col min="7680" max="7680" width="7" style="1" customWidth="1"/>
    <col min="7681" max="7681" width="2" style="1" customWidth="1"/>
    <col min="7682" max="7685" width="6.625" style="1" customWidth="1"/>
    <col min="7686" max="7686" width="10.375" style="1" customWidth="1"/>
    <col min="7687" max="7692" width="7.25" style="1" customWidth="1"/>
    <col min="7693" max="7693" width="9" style="1"/>
    <col min="7694" max="7703" width="5.875" style="1" customWidth="1"/>
    <col min="7704" max="7704" width="7.5" style="1" customWidth="1"/>
    <col min="7705" max="7934" width="9" style="1"/>
    <col min="7935" max="7935" width="1.875" style="1" customWidth="1"/>
    <col min="7936" max="7936" width="7" style="1" customWidth="1"/>
    <col min="7937" max="7937" width="2" style="1" customWidth="1"/>
    <col min="7938" max="7941" width="6.625" style="1" customWidth="1"/>
    <col min="7942" max="7942" width="10.375" style="1" customWidth="1"/>
    <col min="7943" max="7948" width="7.25" style="1" customWidth="1"/>
    <col min="7949" max="7949" width="9" style="1"/>
    <col min="7950" max="7959" width="5.875" style="1" customWidth="1"/>
    <col min="7960" max="7960" width="7.5" style="1" customWidth="1"/>
    <col min="7961" max="8190" width="9" style="1"/>
    <col min="8191" max="8191" width="1.875" style="1" customWidth="1"/>
    <col min="8192" max="8192" width="7" style="1" customWidth="1"/>
    <col min="8193" max="8193" width="2" style="1" customWidth="1"/>
    <col min="8194" max="8197" width="6.625" style="1" customWidth="1"/>
    <col min="8198" max="8198" width="10.375" style="1" customWidth="1"/>
    <col min="8199" max="8204" width="7.25" style="1" customWidth="1"/>
    <col min="8205" max="8205" width="9" style="1"/>
    <col min="8206" max="8215" width="5.875" style="1" customWidth="1"/>
    <col min="8216" max="8216" width="7.5" style="1" customWidth="1"/>
    <col min="8217" max="8446" width="9" style="1"/>
    <col min="8447" max="8447" width="1.875" style="1" customWidth="1"/>
    <col min="8448" max="8448" width="7" style="1" customWidth="1"/>
    <col min="8449" max="8449" width="2" style="1" customWidth="1"/>
    <col min="8450" max="8453" width="6.625" style="1" customWidth="1"/>
    <col min="8454" max="8454" width="10.375" style="1" customWidth="1"/>
    <col min="8455" max="8460" width="7.25" style="1" customWidth="1"/>
    <col min="8461" max="8461" width="9" style="1"/>
    <col min="8462" max="8471" width="5.875" style="1" customWidth="1"/>
    <col min="8472" max="8472" width="7.5" style="1" customWidth="1"/>
    <col min="8473" max="8702" width="9" style="1"/>
    <col min="8703" max="8703" width="1.875" style="1" customWidth="1"/>
    <col min="8704" max="8704" width="7" style="1" customWidth="1"/>
    <col min="8705" max="8705" width="2" style="1" customWidth="1"/>
    <col min="8706" max="8709" width="6.625" style="1" customWidth="1"/>
    <col min="8710" max="8710" width="10.375" style="1" customWidth="1"/>
    <col min="8711" max="8716" width="7.25" style="1" customWidth="1"/>
    <col min="8717" max="8717" width="9" style="1"/>
    <col min="8718" max="8727" width="5.875" style="1" customWidth="1"/>
    <col min="8728" max="8728" width="7.5" style="1" customWidth="1"/>
    <col min="8729" max="8958" width="9" style="1"/>
    <col min="8959" max="8959" width="1.875" style="1" customWidth="1"/>
    <col min="8960" max="8960" width="7" style="1" customWidth="1"/>
    <col min="8961" max="8961" width="2" style="1" customWidth="1"/>
    <col min="8962" max="8965" width="6.625" style="1" customWidth="1"/>
    <col min="8966" max="8966" width="10.375" style="1" customWidth="1"/>
    <col min="8967" max="8972" width="7.25" style="1" customWidth="1"/>
    <col min="8973" max="8973" width="9" style="1"/>
    <col min="8974" max="8983" width="5.875" style="1" customWidth="1"/>
    <col min="8984" max="8984" width="7.5" style="1" customWidth="1"/>
    <col min="8985" max="9214" width="9" style="1"/>
    <col min="9215" max="9215" width="1.875" style="1" customWidth="1"/>
    <col min="9216" max="9216" width="7" style="1" customWidth="1"/>
    <col min="9217" max="9217" width="2" style="1" customWidth="1"/>
    <col min="9218" max="9221" width="6.625" style="1" customWidth="1"/>
    <col min="9222" max="9222" width="10.375" style="1" customWidth="1"/>
    <col min="9223" max="9228" width="7.25" style="1" customWidth="1"/>
    <col min="9229" max="9229" width="9" style="1"/>
    <col min="9230" max="9239" width="5.875" style="1" customWidth="1"/>
    <col min="9240" max="9240" width="7.5" style="1" customWidth="1"/>
    <col min="9241" max="9470" width="9" style="1"/>
    <col min="9471" max="9471" width="1.875" style="1" customWidth="1"/>
    <col min="9472" max="9472" width="7" style="1" customWidth="1"/>
    <col min="9473" max="9473" width="2" style="1" customWidth="1"/>
    <col min="9474" max="9477" width="6.625" style="1" customWidth="1"/>
    <col min="9478" max="9478" width="10.375" style="1" customWidth="1"/>
    <col min="9479" max="9484" width="7.25" style="1" customWidth="1"/>
    <col min="9485" max="9485" width="9" style="1"/>
    <col min="9486" max="9495" width="5.875" style="1" customWidth="1"/>
    <col min="9496" max="9496" width="7.5" style="1" customWidth="1"/>
    <col min="9497" max="9726" width="9" style="1"/>
    <col min="9727" max="9727" width="1.875" style="1" customWidth="1"/>
    <col min="9728" max="9728" width="7" style="1" customWidth="1"/>
    <col min="9729" max="9729" width="2" style="1" customWidth="1"/>
    <col min="9730" max="9733" width="6.625" style="1" customWidth="1"/>
    <col min="9734" max="9734" width="10.375" style="1" customWidth="1"/>
    <col min="9735" max="9740" width="7.25" style="1" customWidth="1"/>
    <col min="9741" max="9741" width="9" style="1"/>
    <col min="9742" max="9751" width="5.875" style="1" customWidth="1"/>
    <col min="9752" max="9752" width="7.5" style="1" customWidth="1"/>
    <col min="9753" max="9982" width="9" style="1"/>
    <col min="9983" max="9983" width="1.875" style="1" customWidth="1"/>
    <col min="9984" max="9984" width="7" style="1" customWidth="1"/>
    <col min="9985" max="9985" width="2" style="1" customWidth="1"/>
    <col min="9986" max="9989" width="6.625" style="1" customWidth="1"/>
    <col min="9990" max="9990" width="10.375" style="1" customWidth="1"/>
    <col min="9991" max="9996" width="7.25" style="1" customWidth="1"/>
    <col min="9997" max="9997" width="9" style="1"/>
    <col min="9998" max="10007" width="5.875" style="1" customWidth="1"/>
    <col min="10008" max="10008" width="7.5" style="1" customWidth="1"/>
    <col min="10009" max="10238" width="9" style="1"/>
    <col min="10239" max="10239" width="1.875" style="1" customWidth="1"/>
    <col min="10240" max="10240" width="7" style="1" customWidth="1"/>
    <col min="10241" max="10241" width="2" style="1" customWidth="1"/>
    <col min="10242" max="10245" width="6.625" style="1" customWidth="1"/>
    <col min="10246" max="10246" width="10.375" style="1" customWidth="1"/>
    <col min="10247" max="10252" width="7.25" style="1" customWidth="1"/>
    <col min="10253" max="10253" width="9" style="1"/>
    <col min="10254" max="10263" width="5.875" style="1" customWidth="1"/>
    <col min="10264" max="10264" width="7.5" style="1" customWidth="1"/>
    <col min="10265" max="10494" width="9" style="1"/>
    <col min="10495" max="10495" width="1.875" style="1" customWidth="1"/>
    <col min="10496" max="10496" width="7" style="1" customWidth="1"/>
    <col min="10497" max="10497" width="2" style="1" customWidth="1"/>
    <col min="10498" max="10501" width="6.625" style="1" customWidth="1"/>
    <col min="10502" max="10502" width="10.375" style="1" customWidth="1"/>
    <col min="10503" max="10508" width="7.25" style="1" customWidth="1"/>
    <col min="10509" max="10509" width="9" style="1"/>
    <col min="10510" max="10519" width="5.875" style="1" customWidth="1"/>
    <col min="10520" max="10520" width="7.5" style="1" customWidth="1"/>
    <col min="10521" max="10750" width="9" style="1"/>
    <col min="10751" max="10751" width="1.875" style="1" customWidth="1"/>
    <col min="10752" max="10752" width="7" style="1" customWidth="1"/>
    <col min="10753" max="10753" width="2" style="1" customWidth="1"/>
    <col min="10754" max="10757" width="6.625" style="1" customWidth="1"/>
    <col min="10758" max="10758" width="10.375" style="1" customWidth="1"/>
    <col min="10759" max="10764" width="7.25" style="1" customWidth="1"/>
    <col min="10765" max="10765" width="9" style="1"/>
    <col min="10766" max="10775" width="5.875" style="1" customWidth="1"/>
    <col min="10776" max="10776" width="7.5" style="1" customWidth="1"/>
    <col min="10777" max="11006" width="9" style="1"/>
    <col min="11007" max="11007" width="1.875" style="1" customWidth="1"/>
    <col min="11008" max="11008" width="7" style="1" customWidth="1"/>
    <col min="11009" max="11009" width="2" style="1" customWidth="1"/>
    <col min="11010" max="11013" width="6.625" style="1" customWidth="1"/>
    <col min="11014" max="11014" width="10.375" style="1" customWidth="1"/>
    <col min="11015" max="11020" width="7.25" style="1" customWidth="1"/>
    <col min="11021" max="11021" width="9" style="1"/>
    <col min="11022" max="11031" width="5.875" style="1" customWidth="1"/>
    <col min="11032" max="11032" width="7.5" style="1" customWidth="1"/>
    <col min="11033" max="11262" width="9" style="1"/>
    <col min="11263" max="11263" width="1.875" style="1" customWidth="1"/>
    <col min="11264" max="11264" width="7" style="1" customWidth="1"/>
    <col min="11265" max="11265" width="2" style="1" customWidth="1"/>
    <col min="11266" max="11269" width="6.625" style="1" customWidth="1"/>
    <col min="11270" max="11270" width="10.375" style="1" customWidth="1"/>
    <col min="11271" max="11276" width="7.25" style="1" customWidth="1"/>
    <col min="11277" max="11277" width="9" style="1"/>
    <col min="11278" max="11287" width="5.875" style="1" customWidth="1"/>
    <col min="11288" max="11288" width="7.5" style="1" customWidth="1"/>
    <col min="11289" max="11518" width="9" style="1"/>
    <col min="11519" max="11519" width="1.875" style="1" customWidth="1"/>
    <col min="11520" max="11520" width="7" style="1" customWidth="1"/>
    <col min="11521" max="11521" width="2" style="1" customWidth="1"/>
    <col min="11522" max="11525" width="6.625" style="1" customWidth="1"/>
    <col min="11526" max="11526" width="10.375" style="1" customWidth="1"/>
    <col min="11527" max="11532" width="7.25" style="1" customWidth="1"/>
    <col min="11533" max="11533" width="9" style="1"/>
    <col min="11534" max="11543" width="5.875" style="1" customWidth="1"/>
    <col min="11544" max="11544" width="7.5" style="1" customWidth="1"/>
    <col min="11545" max="11774" width="9" style="1"/>
    <col min="11775" max="11775" width="1.875" style="1" customWidth="1"/>
    <col min="11776" max="11776" width="7" style="1" customWidth="1"/>
    <col min="11777" max="11777" width="2" style="1" customWidth="1"/>
    <col min="11778" max="11781" width="6.625" style="1" customWidth="1"/>
    <col min="11782" max="11782" width="10.375" style="1" customWidth="1"/>
    <col min="11783" max="11788" width="7.25" style="1" customWidth="1"/>
    <col min="11789" max="11789" width="9" style="1"/>
    <col min="11790" max="11799" width="5.875" style="1" customWidth="1"/>
    <col min="11800" max="11800" width="7.5" style="1" customWidth="1"/>
    <col min="11801" max="12030" width="9" style="1"/>
    <col min="12031" max="12031" width="1.875" style="1" customWidth="1"/>
    <col min="12032" max="12032" width="7" style="1" customWidth="1"/>
    <col min="12033" max="12033" width="2" style="1" customWidth="1"/>
    <col min="12034" max="12037" width="6.625" style="1" customWidth="1"/>
    <col min="12038" max="12038" width="10.375" style="1" customWidth="1"/>
    <col min="12039" max="12044" width="7.25" style="1" customWidth="1"/>
    <col min="12045" max="12045" width="9" style="1"/>
    <col min="12046" max="12055" width="5.875" style="1" customWidth="1"/>
    <col min="12056" max="12056" width="7.5" style="1" customWidth="1"/>
    <col min="12057" max="12286" width="9" style="1"/>
    <col min="12287" max="12287" width="1.875" style="1" customWidth="1"/>
    <col min="12288" max="12288" width="7" style="1" customWidth="1"/>
    <col min="12289" max="12289" width="2" style="1" customWidth="1"/>
    <col min="12290" max="12293" width="6.625" style="1" customWidth="1"/>
    <col min="12294" max="12294" width="10.375" style="1" customWidth="1"/>
    <col min="12295" max="12300" width="7.25" style="1" customWidth="1"/>
    <col min="12301" max="12301" width="9" style="1"/>
    <col min="12302" max="12311" width="5.875" style="1" customWidth="1"/>
    <col min="12312" max="12312" width="7.5" style="1" customWidth="1"/>
    <col min="12313" max="12542" width="9" style="1"/>
    <col min="12543" max="12543" width="1.875" style="1" customWidth="1"/>
    <col min="12544" max="12544" width="7" style="1" customWidth="1"/>
    <col min="12545" max="12545" width="2" style="1" customWidth="1"/>
    <col min="12546" max="12549" width="6.625" style="1" customWidth="1"/>
    <col min="12550" max="12550" width="10.375" style="1" customWidth="1"/>
    <col min="12551" max="12556" width="7.25" style="1" customWidth="1"/>
    <col min="12557" max="12557" width="9" style="1"/>
    <col min="12558" max="12567" width="5.875" style="1" customWidth="1"/>
    <col min="12568" max="12568" width="7.5" style="1" customWidth="1"/>
    <col min="12569" max="12798" width="9" style="1"/>
    <col min="12799" max="12799" width="1.875" style="1" customWidth="1"/>
    <col min="12800" max="12800" width="7" style="1" customWidth="1"/>
    <col min="12801" max="12801" width="2" style="1" customWidth="1"/>
    <col min="12802" max="12805" width="6.625" style="1" customWidth="1"/>
    <col min="12806" max="12806" width="10.375" style="1" customWidth="1"/>
    <col min="12807" max="12812" width="7.25" style="1" customWidth="1"/>
    <col min="12813" max="12813" width="9" style="1"/>
    <col min="12814" max="12823" width="5.875" style="1" customWidth="1"/>
    <col min="12824" max="12824" width="7.5" style="1" customWidth="1"/>
    <col min="12825" max="13054" width="9" style="1"/>
    <col min="13055" max="13055" width="1.875" style="1" customWidth="1"/>
    <col min="13056" max="13056" width="7" style="1" customWidth="1"/>
    <col min="13057" max="13057" width="2" style="1" customWidth="1"/>
    <col min="13058" max="13061" width="6.625" style="1" customWidth="1"/>
    <col min="13062" max="13062" width="10.375" style="1" customWidth="1"/>
    <col min="13063" max="13068" width="7.25" style="1" customWidth="1"/>
    <col min="13069" max="13069" width="9" style="1"/>
    <col min="13070" max="13079" width="5.875" style="1" customWidth="1"/>
    <col min="13080" max="13080" width="7.5" style="1" customWidth="1"/>
    <col min="13081" max="13310" width="9" style="1"/>
    <col min="13311" max="13311" width="1.875" style="1" customWidth="1"/>
    <col min="13312" max="13312" width="7" style="1" customWidth="1"/>
    <col min="13313" max="13313" width="2" style="1" customWidth="1"/>
    <col min="13314" max="13317" width="6.625" style="1" customWidth="1"/>
    <col min="13318" max="13318" width="10.375" style="1" customWidth="1"/>
    <col min="13319" max="13324" width="7.25" style="1" customWidth="1"/>
    <col min="13325" max="13325" width="9" style="1"/>
    <col min="13326" max="13335" width="5.875" style="1" customWidth="1"/>
    <col min="13336" max="13336" width="7.5" style="1" customWidth="1"/>
    <col min="13337" max="13566" width="9" style="1"/>
    <col min="13567" max="13567" width="1.875" style="1" customWidth="1"/>
    <col min="13568" max="13568" width="7" style="1" customWidth="1"/>
    <col min="13569" max="13569" width="2" style="1" customWidth="1"/>
    <col min="13570" max="13573" width="6.625" style="1" customWidth="1"/>
    <col min="13574" max="13574" width="10.375" style="1" customWidth="1"/>
    <col min="13575" max="13580" width="7.25" style="1" customWidth="1"/>
    <col min="13581" max="13581" width="9" style="1"/>
    <col min="13582" max="13591" width="5.875" style="1" customWidth="1"/>
    <col min="13592" max="13592" width="7.5" style="1" customWidth="1"/>
    <col min="13593" max="13822" width="9" style="1"/>
    <col min="13823" max="13823" width="1.875" style="1" customWidth="1"/>
    <col min="13824" max="13824" width="7" style="1" customWidth="1"/>
    <col min="13825" max="13825" width="2" style="1" customWidth="1"/>
    <col min="13826" max="13829" width="6.625" style="1" customWidth="1"/>
    <col min="13830" max="13830" width="10.375" style="1" customWidth="1"/>
    <col min="13831" max="13836" width="7.25" style="1" customWidth="1"/>
    <col min="13837" max="13837" width="9" style="1"/>
    <col min="13838" max="13847" width="5.875" style="1" customWidth="1"/>
    <col min="13848" max="13848" width="7.5" style="1" customWidth="1"/>
    <col min="13849" max="14078" width="9" style="1"/>
    <col min="14079" max="14079" width="1.875" style="1" customWidth="1"/>
    <col min="14080" max="14080" width="7" style="1" customWidth="1"/>
    <col min="14081" max="14081" width="2" style="1" customWidth="1"/>
    <col min="14082" max="14085" width="6.625" style="1" customWidth="1"/>
    <col min="14086" max="14086" width="10.375" style="1" customWidth="1"/>
    <col min="14087" max="14092" width="7.25" style="1" customWidth="1"/>
    <col min="14093" max="14093" width="9" style="1"/>
    <col min="14094" max="14103" width="5.875" style="1" customWidth="1"/>
    <col min="14104" max="14104" width="7.5" style="1" customWidth="1"/>
    <col min="14105" max="14334" width="9" style="1"/>
    <col min="14335" max="14335" width="1.875" style="1" customWidth="1"/>
    <col min="14336" max="14336" width="7" style="1" customWidth="1"/>
    <col min="14337" max="14337" width="2" style="1" customWidth="1"/>
    <col min="14338" max="14341" width="6.625" style="1" customWidth="1"/>
    <col min="14342" max="14342" width="10.375" style="1" customWidth="1"/>
    <col min="14343" max="14348" width="7.25" style="1" customWidth="1"/>
    <col min="14349" max="14349" width="9" style="1"/>
    <col min="14350" max="14359" width="5.875" style="1" customWidth="1"/>
    <col min="14360" max="14360" width="7.5" style="1" customWidth="1"/>
    <col min="14361" max="14590" width="9" style="1"/>
    <col min="14591" max="14591" width="1.875" style="1" customWidth="1"/>
    <col min="14592" max="14592" width="7" style="1" customWidth="1"/>
    <col min="14593" max="14593" width="2" style="1" customWidth="1"/>
    <col min="14594" max="14597" width="6.625" style="1" customWidth="1"/>
    <col min="14598" max="14598" width="10.375" style="1" customWidth="1"/>
    <col min="14599" max="14604" width="7.25" style="1" customWidth="1"/>
    <col min="14605" max="14605" width="9" style="1"/>
    <col min="14606" max="14615" width="5.875" style="1" customWidth="1"/>
    <col min="14616" max="14616" width="7.5" style="1" customWidth="1"/>
    <col min="14617" max="14846" width="9" style="1"/>
    <col min="14847" max="14847" width="1.875" style="1" customWidth="1"/>
    <col min="14848" max="14848" width="7" style="1" customWidth="1"/>
    <col min="14849" max="14849" width="2" style="1" customWidth="1"/>
    <col min="14850" max="14853" width="6.625" style="1" customWidth="1"/>
    <col min="14854" max="14854" width="10.375" style="1" customWidth="1"/>
    <col min="14855" max="14860" width="7.25" style="1" customWidth="1"/>
    <col min="14861" max="14861" width="9" style="1"/>
    <col min="14862" max="14871" width="5.875" style="1" customWidth="1"/>
    <col min="14872" max="14872" width="7.5" style="1" customWidth="1"/>
    <col min="14873" max="15102" width="9" style="1"/>
    <col min="15103" max="15103" width="1.875" style="1" customWidth="1"/>
    <col min="15104" max="15104" width="7" style="1" customWidth="1"/>
    <col min="15105" max="15105" width="2" style="1" customWidth="1"/>
    <col min="15106" max="15109" width="6.625" style="1" customWidth="1"/>
    <col min="15110" max="15110" width="10.375" style="1" customWidth="1"/>
    <col min="15111" max="15116" width="7.25" style="1" customWidth="1"/>
    <col min="15117" max="15117" width="9" style="1"/>
    <col min="15118" max="15127" width="5.875" style="1" customWidth="1"/>
    <col min="15128" max="15128" width="7.5" style="1" customWidth="1"/>
    <col min="15129" max="15358" width="9" style="1"/>
    <col min="15359" max="15359" width="1.875" style="1" customWidth="1"/>
    <col min="15360" max="15360" width="7" style="1" customWidth="1"/>
    <col min="15361" max="15361" width="2" style="1" customWidth="1"/>
    <col min="15362" max="15365" width="6.625" style="1" customWidth="1"/>
    <col min="15366" max="15366" width="10.375" style="1" customWidth="1"/>
    <col min="15367" max="15372" width="7.25" style="1" customWidth="1"/>
    <col min="15373" max="15373" width="9" style="1"/>
    <col min="15374" max="15383" width="5.875" style="1" customWidth="1"/>
    <col min="15384" max="15384" width="7.5" style="1" customWidth="1"/>
    <col min="15385" max="15614" width="9" style="1"/>
    <col min="15615" max="15615" width="1.875" style="1" customWidth="1"/>
    <col min="15616" max="15616" width="7" style="1" customWidth="1"/>
    <col min="15617" max="15617" width="2" style="1" customWidth="1"/>
    <col min="15618" max="15621" width="6.625" style="1" customWidth="1"/>
    <col min="15622" max="15622" width="10.375" style="1" customWidth="1"/>
    <col min="15623" max="15628" width="7.25" style="1" customWidth="1"/>
    <col min="15629" max="15629" width="9" style="1"/>
    <col min="15630" max="15639" width="5.875" style="1" customWidth="1"/>
    <col min="15640" max="15640" width="7.5" style="1" customWidth="1"/>
    <col min="15641" max="15870" width="9" style="1"/>
    <col min="15871" max="15871" width="1.875" style="1" customWidth="1"/>
    <col min="15872" max="15872" width="7" style="1" customWidth="1"/>
    <col min="15873" max="15873" width="2" style="1" customWidth="1"/>
    <col min="15874" max="15877" width="6.625" style="1" customWidth="1"/>
    <col min="15878" max="15878" width="10.375" style="1" customWidth="1"/>
    <col min="15879" max="15884" width="7.25" style="1" customWidth="1"/>
    <col min="15885" max="15885" width="9" style="1"/>
    <col min="15886" max="15895" width="5.875" style="1" customWidth="1"/>
    <col min="15896" max="15896" width="7.5" style="1" customWidth="1"/>
    <col min="15897" max="16126" width="9" style="1"/>
    <col min="16127" max="16127" width="1.875" style="1" customWidth="1"/>
    <col min="16128" max="16128" width="7" style="1" customWidth="1"/>
    <col min="16129" max="16129" width="2" style="1" customWidth="1"/>
    <col min="16130" max="16133" width="6.625" style="1" customWidth="1"/>
    <col min="16134" max="16134" width="10.375" style="1" customWidth="1"/>
    <col min="16135" max="16140" width="7.25" style="1" customWidth="1"/>
    <col min="16141" max="16141" width="9" style="1"/>
    <col min="16142" max="16151" width="5.875" style="1" customWidth="1"/>
    <col min="16152" max="16152" width="7.5" style="1" customWidth="1"/>
    <col min="16153" max="16384" width="9" style="1"/>
  </cols>
  <sheetData>
    <row r="1" spans="1:25" ht="22.5" customHeight="1">
      <c r="A1" s="1018" t="s">
        <v>468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</row>
    <row r="2" spans="1:25" ht="7.5" customHeight="1" thickBot="1"/>
    <row r="3" spans="1:25" ht="12.75" customHeight="1">
      <c r="A3" s="1230" t="s">
        <v>469</v>
      </c>
      <c r="B3" s="1025" t="s">
        <v>34</v>
      </c>
      <c r="C3" s="1025" t="s">
        <v>470</v>
      </c>
      <c r="D3" s="1025" t="s">
        <v>471</v>
      </c>
      <c r="E3" s="1030" t="s">
        <v>472</v>
      </c>
      <c r="F3" s="1028"/>
      <c r="G3" s="1028"/>
      <c r="H3" s="1029"/>
      <c r="I3" s="149" t="s">
        <v>473</v>
      </c>
      <c r="J3" s="149" t="s">
        <v>474</v>
      </c>
      <c r="K3" s="1025" t="s">
        <v>475</v>
      </c>
      <c r="L3" s="1025" t="s">
        <v>476</v>
      </c>
      <c r="M3" s="149" t="s">
        <v>477</v>
      </c>
      <c r="N3" s="1025" t="s">
        <v>478</v>
      </c>
      <c r="O3" s="149" t="s">
        <v>479</v>
      </c>
      <c r="P3" s="149" t="s">
        <v>480</v>
      </c>
      <c r="Q3" s="522" t="s">
        <v>481</v>
      </c>
      <c r="R3" s="149" t="s">
        <v>482</v>
      </c>
      <c r="S3" s="1025" t="s">
        <v>483</v>
      </c>
      <c r="T3" s="1025" t="s">
        <v>484</v>
      </c>
      <c r="U3" s="149" t="s">
        <v>480</v>
      </c>
      <c r="V3" s="149" t="s">
        <v>485</v>
      </c>
      <c r="W3" s="149" t="s">
        <v>486</v>
      </c>
      <c r="X3" s="1030" t="s">
        <v>127</v>
      </c>
      <c r="Y3" s="1228" t="s">
        <v>469</v>
      </c>
    </row>
    <row r="4" spans="1:25" ht="12.75" customHeight="1">
      <c r="A4" s="1231"/>
      <c r="B4" s="1014"/>
      <c r="C4" s="1014"/>
      <c r="D4" s="1014"/>
      <c r="E4" s="154" t="s">
        <v>34</v>
      </c>
      <c r="F4" s="298" t="s">
        <v>487</v>
      </c>
      <c r="G4" s="5" t="s">
        <v>488</v>
      </c>
      <c r="H4" s="5" t="s">
        <v>127</v>
      </c>
      <c r="I4" s="154" t="s">
        <v>489</v>
      </c>
      <c r="J4" s="154" t="s">
        <v>490</v>
      </c>
      <c r="K4" s="1014"/>
      <c r="L4" s="1014"/>
      <c r="M4" s="154" t="s">
        <v>491</v>
      </c>
      <c r="N4" s="1014"/>
      <c r="O4" s="154" t="s">
        <v>492</v>
      </c>
      <c r="P4" s="154" t="s">
        <v>493</v>
      </c>
      <c r="Q4" s="523" t="s">
        <v>494</v>
      </c>
      <c r="R4" s="154" t="s">
        <v>495</v>
      </c>
      <c r="S4" s="1014"/>
      <c r="T4" s="1014"/>
      <c r="U4" s="154" t="s">
        <v>496</v>
      </c>
      <c r="V4" s="154" t="s">
        <v>497</v>
      </c>
      <c r="W4" s="154" t="s">
        <v>498</v>
      </c>
      <c r="X4" s="1012"/>
      <c r="Y4" s="1229"/>
    </row>
    <row r="5" spans="1:25" ht="8.25" customHeight="1">
      <c r="A5" s="191"/>
      <c r="B5" s="27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24"/>
    </row>
    <row r="6" spans="1:25" ht="12.75" customHeight="1">
      <c r="A6" s="525">
        <v>29</v>
      </c>
      <c r="B6" s="482">
        <v>803</v>
      </c>
      <c r="C6" s="429" t="s">
        <v>198</v>
      </c>
      <c r="D6" s="429">
        <v>226</v>
      </c>
      <c r="E6" s="429">
        <v>0</v>
      </c>
      <c r="F6" s="429">
        <v>0</v>
      </c>
      <c r="G6" s="429">
        <v>0</v>
      </c>
      <c r="H6" s="429">
        <v>0</v>
      </c>
      <c r="I6" s="429">
        <v>0</v>
      </c>
      <c r="J6" s="429">
        <v>0</v>
      </c>
      <c r="K6" s="429">
        <v>0</v>
      </c>
      <c r="L6" s="429">
        <v>1</v>
      </c>
      <c r="M6" s="429">
        <v>570</v>
      </c>
      <c r="N6" s="429">
        <v>0</v>
      </c>
      <c r="O6" s="429">
        <v>0</v>
      </c>
      <c r="P6" s="429">
        <v>0</v>
      </c>
      <c r="Q6" s="429">
        <v>0</v>
      </c>
      <c r="R6" s="429">
        <v>0</v>
      </c>
      <c r="S6" s="429">
        <v>1</v>
      </c>
      <c r="T6" s="429">
        <v>0</v>
      </c>
      <c r="U6" s="429">
        <v>0</v>
      </c>
      <c r="V6" s="429">
        <v>0</v>
      </c>
      <c r="W6" s="429">
        <v>4</v>
      </c>
      <c r="X6" s="429">
        <v>1</v>
      </c>
      <c r="Y6" s="264">
        <v>29</v>
      </c>
    </row>
    <row r="7" spans="1:25" ht="12.75" customHeight="1">
      <c r="A7" s="526" t="s">
        <v>226</v>
      </c>
      <c r="B7" s="482">
        <v>423</v>
      </c>
      <c r="C7" s="429">
        <v>10</v>
      </c>
      <c r="D7" s="429">
        <v>133</v>
      </c>
      <c r="E7" s="429">
        <v>0</v>
      </c>
      <c r="F7" s="429">
        <v>0</v>
      </c>
      <c r="G7" s="429">
        <v>0</v>
      </c>
      <c r="H7" s="429">
        <v>0</v>
      </c>
      <c r="I7" s="429">
        <v>0</v>
      </c>
      <c r="J7" s="429">
        <v>0</v>
      </c>
      <c r="K7" s="429">
        <v>0</v>
      </c>
      <c r="L7" s="429">
        <v>0</v>
      </c>
      <c r="M7" s="429">
        <v>274</v>
      </c>
      <c r="N7" s="429">
        <v>0</v>
      </c>
      <c r="O7" s="429">
        <v>0</v>
      </c>
      <c r="P7" s="429">
        <v>0</v>
      </c>
      <c r="Q7" s="429">
        <v>0</v>
      </c>
      <c r="R7" s="429">
        <v>4</v>
      </c>
      <c r="S7" s="429">
        <v>1</v>
      </c>
      <c r="T7" s="429">
        <v>0</v>
      </c>
      <c r="U7" s="429">
        <v>0</v>
      </c>
      <c r="V7" s="429">
        <v>0</v>
      </c>
      <c r="W7" s="429">
        <v>0</v>
      </c>
      <c r="X7" s="429">
        <v>1</v>
      </c>
      <c r="Y7" s="264">
        <v>30</v>
      </c>
    </row>
    <row r="8" spans="1:25" ht="12.75" customHeight="1">
      <c r="A8" s="526" t="s">
        <v>25</v>
      </c>
      <c r="B8" s="482">
        <v>559</v>
      </c>
      <c r="C8" s="429">
        <v>4</v>
      </c>
      <c r="D8" s="429">
        <v>44</v>
      </c>
      <c r="E8" s="429">
        <v>0</v>
      </c>
      <c r="F8" s="429">
        <v>0</v>
      </c>
      <c r="G8" s="429">
        <v>0</v>
      </c>
      <c r="H8" s="429">
        <v>0</v>
      </c>
      <c r="I8" s="429">
        <v>0</v>
      </c>
      <c r="J8" s="429">
        <v>0</v>
      </c>
      <c r="K8" s="429">
        <v>0</v>
      </c>
      <c r="L8" s="429">
        <v>1</v>
      </c>
      <c r="M8" s="429">
        <v>509</v>
      </c>
      <c r="N8" s="429">
        <v>0</v>
      </c>
      <c r="O8" s="429">
        <v>0</v>
      </c>
      <c r="P8" s="429">
        <v>0</v>
      </c>
      <c r="Q8" s="429">
        <v>0</v>
      </c>
      <c r="R8" s="429">
        <v>0</v>
      </c>
      <c r="S8" s="429">
        <v>1</v>
      </c>
      <c r="T8" s="429">
        <v>0</v>
      </c>
      <c r="U8" s="429">
        <v>0</v>
      </c>
      <c r="V8" s="429">
        <v>0</v>
      </c>
      <c r="W8" s="429">
        <v>0</v>
      </c>
      <c r="X8" s="429">
        <v>0</v>
      </c>
      <c r="Y8" s="264" t="s">
        <v>86</v>
      </c>
    </row>
    <row r="9" spans="1:25" ht="12.75" customHeight="1">
      <c r="A9" s="526" t="s">
        <v>154</v>
      </c>
      <c r="B9" s="482">
        <v>590</v>
      </c>
      <c r="C9" s="429">
        <v>4</v>
      </c>
      <c r="D9" s="429">
        <v>72</v>
      </c>
      <c r="E9" s="429">
        <v>0</v>
      </c>
      <c r="F9" s="429">
        <v>0</v>
      </c>
      <c r="G9" s="429">
        <v>0</v>
      </c>
      <c r="H9" s="429">
        <v>0</v>
      </c>
      <c r="I9" s="429">
        <v>0</v>
      </c>
      <c r="J9" s="429">
        <v>0</v>
      </c>
      <c r="K9" s="429">
        <v>0</v>
      </c>
      <c r="L9" s="429">
        <v>0</v>
      </c>
      <c r="M9" s="429">
        <v>514</v>
      </c>
      <c r="N9" s="429">
        <v>0</v>
      </c>
      <c r="O9" s="429">
        <v>0</v>
      </c>
      <c r="P9" s="429">
        <v>0</v>
      </c>
      <c r="Q9" s="429">
        <v>0</v>
      </c>
      <c r="R9" s="429">
        <v>0</v>
      </c>
      <c r="S9" s="429">
        <v>0</v>
      </c>
      <c r="T9" s="429">
        <v>0</v>
      </c>
      <c r="U9" s="429">
        <v>0</v>
      </c>
      <c r="V9" s="429">
        <v>0</v>
      </c>
      <c r="W9" s="429">
        <v>0</v>
      </c>
      <c r="X9" s="429">
        <v>0</v>
      </c>
      <c r="Y9" s="264">
        <v>2</v>
      </c>
    </row>
    <row r="10" spans="1:25" s="28" customFormat="1" ht="12.75" customHeight="1">
      <c r="A10" s="527" t="s">
        <v>155</v>
      </c>
      <c r="B10" s="493">
        <f>SUM(C10:X10)</f>
        <v>365</v>
      </c>
      <c r="C10" s="430">
        <v>4</v>
      </c>
      <c r="D10" s="430">
        <v>37</v>
      </c>
      <c r="E10" s="430">
        <v>0</v>
      </c>
      <c r="F10" s="430">
        <v>0</v>
      </c>
      <c r="G10" s="430">
        <v>0</v>
      </c>
      <c r="H10" s="430">
        <v>0</v>
      </c>
      <c r="I10" s="430">
        <v>0</v>
      </c>
      <c r="J10" s="430">
        <v>0</v>
      </c>
      <c r="K10" s="430">
        <v>0</v>
      </c>
      <c r="L10" s="430">
        <v>0</v>
      </c>
      <c r="M10" s="430">
        <v>322</v>
      </c>
      <c r="N10" s="430">
        <v>0</v>
      </c>
      <c r="O10" s="430">
        <v>0</v>
      </c>
      <c r="P10" s="430">
        <v>0</v>
      </c>
      <c r="Q10" s="430">
        <v>0</v>
      </c>
      <c r="R10" s="430">
        <v>0</v>
      </c>
      <c r="S10" s="430">
        <v>1</v>
      </c>
      <c r="T10" s="430">
        <v>0</v>
      </c>
      <c r="U10" s="430">
        <v>0</v>
      </c>
      <c r="V10" s="430">
        <v>0</v>
      </c>
      <c r="W10" s="430">
        <v>0</v>
      </c>
      <c r="X10" s="430">
        <v>1</v>
      </c>
      <c r="Y10" s="272">
        <v>3</v>
      </c>
    </row>
    <row r="11" spans="1:25" ht="8.25" customHeight="1" thickBot="1">
      <c r="A11" s="409" t="s">
        <v>153</v>
      </c>
      <c r="B11" s="449"/>
      <c r="C11" s="450"/>
      <c r="D11" s="450"/>
      <c r="E11" s="450" t="s">
        <v>153</v>
      </c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528" t="s">
        <v>153</v>
      </c>
    </row>
    <row r="12" spans="1:25" ht="5.45" customHeight="1">
      <c r="A12" s="1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</row>
    <row r="13" spans="1:25">
      <c r="A13" s="1" t="s">
        <v>499</v>
      </c>
    </row>
    <row r="16" spans="1:25">
      <c r="D16" s="434"/>
    </row>
    <row r="17" spans="7:7" ht="12" customHeight="1">
      <c r="G17" s="6"/>
    </row>
  </sheetData>
  <mergeCells count="13">
    <mergeCell ref="T3:T4"/>
    <mergeCell ref="X3:X4"/>
    <mergeCell ref="Y3:Y4"/>
    <mergeCell ref="A1:X1"/>
    <mergeCell ref="A3:A4"/>
    <mergeCell ref="B3:B4"/>
    <mergeCell ref="C3:C4"/>
    <mergeCell ref="D3:D4"/>
    <mergeCell ref="E3:H3"/>
    <mergeCell ref="K3:K4"/>
    <mergeCell ref="L3:L4"/>
    <mergeCell ref="N3:N4"/>
    <mergeCell ref="S3:S4"/>
  </mergeCells>
  <phoneticPr fontId="3"/>
  <pageMargins left="0.78740157480314965" right="0.39370078740157483" top="0.78740157480314965" bottom="0.59055118110236227" header="0.51181102362204722" footer="0.51181102362204722"/>
  <pageSetup paperSize="9" scale="55" firstPageNumber="165" fitToWidth="2" orientation="portrait" useFirstPageNumber="1" horizontalDpi="400" verticalDpi="4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M39"/>
  <sheetViews>
    <sheetView view="pageBreakPreview" zoomScaleNormal="100" zoomScaleSheetLayoutView="100" workbookViewId="0">
      <selection activeCell="W12" sqref="W12"/>
    </sheetView>
  </sheetViews>
  <sheetFormatPr defaultRowHeight="12"/>
  <cols>
    <col min="1" max="1" width="2.375" style="1" customWidth="1"/>
    <col min="2" max="2" width="22.125" style="1" customWidth="1"/>
    <col min="3" max="10" width="6.25" style="1" customWidth="1"/>
    <col min="11" max="11" width="5.375" style="28" customWidth="1"/>
    <col min="12" max="12" width="5.625" style="559" customWidth="1"/>
    <col min="13" max="16384" width="9" style="1"/>
  </cols>
  <sheetData>
    <row r="1" spans="1:13" ht="18.75">
      <c r="A1" s="1178" t="s">
        <v>500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</row>
    <row r="2" spans="1:13" ht="7.5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3">
      <c r="A3" s="1021" t="s">
        <v>501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</row>
    <row r="4" spans="1:13" ht="7.5" customHeight="1" thickBot="1"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43"/>
    </row>
    <row r="5" spans="1:13" s="151" customFormat="1" ht="12.75" customHeight="1">
      <c r="A5" s="1028" t="s">
        <v>502</v>
      </c>
      <c r="B5" s="1029"/>
      <c r="C5" s="1232">
        <v>29</v>
      </c>
      <c r="D5" s="1233"/>
      <c r="E5" s="1232">
        <v>30</v>
      </c>
      <c r="F5" s="1233"/>
      <c r="G5" s="1232" t="s">
        <v>25</v>
      </c>
      <c r="H5" s="1233"/>
      <c r="I5" s="1232" t="s">
        <v>27</v>
      </c>
      <c r="J5" s="1233"/>
      <c r="K5" s="1234" t="s">
        <v>31</v>
      </c>
      <c r="L5" s="1235"/>
      <c r="M5" s="12"/>
    </row>
    <row r="6" spans="1:13" ht="14.1" customHeight="1">
      <c r="A6" s="1181" t="s">
        <v>503</v>
      </c>
      <c r="B6" s="1182"/>
      <c r="C6" s="531"/>
      <c r="D6" s="8"/>
      <c r="E6" s="8"/>
      <c r="F6" s="8"/>
      <c r="G6" s="8"/>
      <c r="H6" s="8"/>
      <c r="I6" s="8"/>
      <c r="J6" s="139"/>
      <c r="K6" s="532"/>
      <c r="L6" s="533"/>
    </row>
    <row r="7" spans="1:13" ht="14.1" customHeight="1">
      <c r="A7" s="18" t="s">
        <v>153</v>
      </c>
      <c r="B7" s="443" t="s">
        <v>83</v>
      </c>
      <c r="C7" s="534">
        <v>8</v>
      </c>
      <c r="D7" s="535">
        <v>5</v>
      </c>
      <c r="E7" s="536">
        <v>7</v>
      </c>
      <c r="F7" s="535">
        <v>4</v>
      </c>
      <c r="G7" s="536">
        <v>7</v>
      </c>
      <c r="H7" s="535">
        <v>4</v>
      </c>
      <c r="I7" s="536">
        <v>7</v>
      </c>
      <c r="J7" s="535">
        <v>4</v>
      </c>
      <c r="K7" s="537">
        <f>SUM(K8:K10)</f>
        <v>7</v>
      </c>
      <c r="L7" s="538">
        <f>SUM(L8:L10)</f>
        <v>4</v>
      </c>
    </row>
    <row r="8" spans="1:13" ht="14.1" customHeight="1">
      <c r="A8" s="18"/>
      <c r="B8" s="443" t="s">
        <v>504</v>
      </c>
      <c r="C8" s="482">
        <v>1</v>
      </c>
      <c r="D8" s="535">
        <v>1</v>
      </c>
      <c r="E8" s="429">
        <v>1</v>
      </c>
      <c r="F8" s="539">
        <v>1</v>
      </c>
      <c r="G8" s="429">
        <v>1</v>
      </c>
      <c r="H8" s="535">
        <v>1</v>
      </c>
      <c r="I8" s="429">
        <v>1</v>
      </c>
      <c r="J8" s="535">
        <v>1</v>
      </c>
      <c r="K8" s="287">
        <v>1</v>
      </c>
      <c r="L8" s="538">
        <v>1</v>
      </c>
    </row>
    <row r="9" spans="1:13" ht="14.1" customHeight="1">
      <c r="A9" s="18"/>
      <c r="B9" s="443" t="s">
        <v>505</v>
      </c>
      <c r="C9" s="482">
        <v>2</v>
      </c>
      <c r="D9" s="535">
        <v>1</v>
      </c>
      <c r="E9" s="429">
        <v>2</v>
      </c>
      <c r="F9" s="539">
        <v>1</v>
      </c>
      <c r="G9" s="429">
        <v>2</v>
      </c>
      <c r="H9" s="535">
        <v>1</v>
      </c>
      <c r="I9" s="429">
        <v>2</v>
      </c>
      <c r="J9" s="535">
        <v>1</v>
      </c>
      <c r="K9" s="287">
        <v>2</v>
      </c>
      <c r="L9" s="538">
        <v>1</v>
      </c>
    </row>
    <row r="10" spans="1:13" ht="14.1" customHeight="1">
      <c r="A10" s="47"/>
      <c r="B10" s="540" t="s">
        <v>506</v>
      </c>
      <c r="C10" s="541">
        <v>5</v>
      </c>
      <c r="D10" s="542">
        <v>3</v>
      </c>
      <c r="E10" s="432">
        <v>4</v>
      </c>
      <c r="F10" s="543">
        <v>2</v>
      </c>
      <c r="G10" s="432">
        <v>4</v>
      </c>
      <c r="H10" s="542">
        <v>2</v>
      </c>
      <c r="I10" s="432">
        <v>4</v>
      </c>
      <c r="J10" s="542">
        <v>2</v>
      </c>
      <c r="K10" s="544">
        <v>4</v>
      </c>
      <c r="L10" s="545">
        <v>2</v>
      </c>
    </row>
    <row r="11" spans="1:13" ht="14.1" customHeight="1">
      <c r="A11" s="1003" t="s">
        <v>507</v>
      </c>
      <c r="B11" s="1004"/>
      <c r="C11" s="534"/>
      <c r="D11" s="535"/>
      <c r="E11" s="536"/>
      <c r="F11" s="546"/>
      <c r="G11" s="536"/>
      <c r="H11" s="547"/>
      <c r="I11" s="536"/>
      <c r="J11" s="8"/>
      <c r="K11" s="532"/>
      <c r="L11" s="532"/>
    </row>
    <row r="12" spans="1:13" ht="14.1" customHeight="1">
      <c r="A12" s="18"/>
      <c r="B12" s="443" t="s">
        <v>83</v>
      </c>
      <c r="C12" s="534">
        <v>45</v>
      </c>
      <c r="D12" s="535">
        <v>30</v>
      </c>
      <c r="E12" s="536">
        <v>46</v>
      </c>
      <c r="F12" s="535">
        <v>31</v>
      </c>
      <c r="G12" s="536">
        <v>45</v>
      </c>
      <c r="H12" s="535">
        <v>31</v>
      </c>
      <c r="I12" s="536">
        <v>43</v>
      </c>
      <c r="J12" s="140">
        <v>28</v>
      </c>
      <c r="K12" s="532">
        <f>SUM(K13:K36)</f>
        <v>43</v>
      </c>
      <c r="L12" s="548">
        <f>SUM(L13:L36)</f>
        <v>28</v>
      </c>
    </row>
    <row r="13" spans="1:13" ht="14.1" customHeight="1">
      <c r="A13" s="18"/>
      <c r="B13" s="443" t="s">
        <v>508</v>
      </c>
      <c r="C13" s="534">
        <v>1</v>
      </c>
      <c r="D13" s="535">
        <v>1</v>
      </c>
      <c r="E13" s="536">
        <v>1</v>
      </c>
      <c r="F13" s="539">
        <v>1</v>
      </c>
      <c r="G13" s="536">
        <v>1</v>
      </c>
      <c r="H13" s="535">
        <v>1</v>
      </c>
      <c r="I13" s="536">
        <v>1</v>
      </c>
      <c r="J13" s="535">
        <v>1</v>
      </c>
      <c r="K13" s="549">
        <v>1</v>
      </c>
      <c r="L13" s="538">
        <v>1</v>
      </c>
    </row>
    <row r="14" spans="1:13" ht="14.1" customHeight="1">
      <c r="A14" s="18"/>
      <c r="B14" s="443" t="s">
        <v>509</v>
      </c>
      <c r="C14" s="534">
        <v>3</v>
      </c>
      <c r="D14" s="535">
        <v>2</v>
      </c>
      <c r="E14" s="536">
        <v>3</v>
      </c>
      <c r="F14" s="539">
        <v>2</v>
      </c>
      <c r="G14" s="536">
        <v>3</v>
      </c>
      <c r="H14" s="535">
        <v>2</v>
      </c>
      <c r="I14" s="536">
        <v>3</v>
      </c>
      <c r="J14" s="535">
        <v>2</v>
      </c>
      <c r="K14" s="549">
        <v>3</v>
      </c>
      <c r="L14" s="538">
        <v>2</v>
      </c>
    </row>
    <row r="15" spans="1:13" ht="14.1" customHeight="1">
      <c r="A15" s="18"/>
      <c r="B15" s="443" t="s">
        <v>510</v>
      </c>
      <c r="C15" s="534">
        <v>3</v>
      </c>
      <c r="D15" s="535">
        <v>2</v>
      </c>
      <c r="E15" s="536">
        <v>3</v>
      </c>
      <c r="F15" s="539">
        <v>2</v>
      </c>
      <c r="G15" s="536">
        <v>3</v>
      </c>
      <c r="H15" s="535">
        <v>2</v>
      </c>
      <c r="I15" s="536">
        <v>3</v>
      </c>
      <c r="J15" s="535">
        <v>2</v>
      </c>
      <c r="K15" s="549">
        <v>3</v>
      </c>
      <c r="L15" s="538">
        <v>2</v>
      </c>
    </row>
    <row r="16" spans="1:13" ht="14.1" customHeight="1">
      <c r="A16" s="18"/>
      <c r="B16" s="443" t="s">
        <v>511</v>
      </c>
      <c r="C16" s="534" t="s">
        <v>198</v>
      </c>
      <c r="D16" s="535" t="s">
        <v>512</v>
      </c>
      <c r="E16" s="536" t="s">
        <v>198</v>
      </c>
      <c r="F16" s="539" t="s">
        <v>512</v>
      </c>
      <c r="G16" s="536" t="s">
        <v>198</v>
      </c>
      <c r="H16" s="539" t="s">
        <v>512</v>
      </c>
      <c r="I16" s="536" t="s">
        <v>198</v>
      </c>
      <c r="J16" s="539" t="s">
        <v>512</v>
      </c>
      <c r="K16" s="549">
        <v>0</v>
      </c>
      <c r="L16" s="550" t="s">
        <v>512</v>
      </c>
    </row>
    <row r="17" spans="1:12" ht="14.1" customHeight="1">
      <c r="A17" s="18"/>
      <c r="B17" s="443" t="s">
        <v>513</v>
      </c>
      <c r="C17" s="534" t="s">
        <v>198</v>
      </c>
      <c r="D17" s="535" t="s">
        <v>512</v>
      </c>
      <c r="E17" s="536" t="s">
        <v>198</v>
      </c>
      <c r="F17" s="539" t="s">
        <v>512</v>
      </c>
      <c r="G17" s="536" t="s">
        <v>198</v>
      </c>
      <c r="H17" s="539" t="s">
        <v>512</v>
      </c>
      <c r="I17" s="536" t="s">
        <v>198</v>
      </c>
      <c r="J17" s="539" t="s">
        <v>512</v>
      </c>
      <c r="K17" s="549">
        <v>0</v>
      </c>
      <c r="L17" s="550" t="s">
        <v>512</v>
      </c>
    </row>
    <row r="18" spans="1:12" ht="14.1" customHeight="1">
      <c r="A18" s="18"/>
      <c r="B18" s="443" t="s">
        <v>514</v>
      </c>
      <c r="C18" s="534">
        <v>1</v>
      </c>
      <c r="D18" s="535">
        <v>1</v>
      </c>
      <c r="E18" s="536">
        <v>1</v>
      </c>
      <c r="F18" s="539">
        <v>1</v>
      </c>
      <c r="G18" s="536">
        <v>1</v>
      </c>
      <c r="H18" s="535">
        <v>1</v>
      </c>
      <c r="I18" s="536">
        <v>1</v>
      </c>
      <c r="J18" s="535">
        <v>1</v>
      </c>
      <c r="K18" s="549">
        <v>1</v>
      </c>
      <c r="L18" s="538">
        <v>1</v>
      </c>
    </row>
    <row r="19" spans="1:12" ht="14.1" customHeight="1">
      <c r="A19" s="18"/>
      <c r="B19" s="443" t="s">
        <v>515</v>
      </c>
      <c r="C19" s="534">
        <v>2</v>
      </c>
      <c r="D19" s="535">
        <v>1</v>
      </c>
      <c r="E19" s="536">
        <v>2</v>
      </c>
      <c r="F19" s="539">
        <v>1</v>
      </c>
      <c r="G19" s="536">
        <v>2</v>
      </c>
      <c r="H19" s="535">
        <v>1</v>
      </c>
      <c r="I19" s="536">
        <v>2</v>
      </c>
      <c r="J19" s="535">
        <v>1</v>
      </c>
      <c r="K19" s="549">
        <v>2</v>
      </c>
      <c r="L19" s="538">
        <v>1</v>
      </c>
    </row>
    <row r="20" spans="1:12" ht="14.1" customHeight="1">
      <c r="A20" s="18"/>
      <c r="B20" s="443" t="s">
        <v>516</v>
      </c>
      <c r="C20" s="534">
        <v>1</v>
      </c>
      <c r="D20" s="535">
        <v>1</v>
      </c>
      <c r="E20" s="536">
        <v>1</v>
      </c>
      <c r="F20" s="539">
        <v>1</v>
      </c>
      <c r="G20" s="536">
        <v>1</v>
      </c>
      <c r="H20" s="535">
        <v>1</v>
      </c>
      <c r="I20" s="536">
        <v>1</v>
      </c>
      <c r="J20" s="535">
        <v>1</v>
      </c>
      <c r="K20" s="549">
        <v>1</v>
      </c>
      <c r="L20" s="538">
        <v>1</v>
      </c>
    </row>
    <row r="21" spans="1:12" ht="14.1" customHeight="1">
      <c r="A21" s="18"/>
      <c r="B21" s="443" t="s">
        <v>517</v>
      </c>
      <c r="C21" s="534">
        <v>1</v>
      </c>
      <c r="D21" s="535">
        <v>1</v>
      </c>
      <c r="E21" s="536">
        <v>1</v>
      </c>
      <c r="F21" s="539">
        <v>1</v>
      </c>
      <c r="G21" s="536">
        <v>1</v>
      </c>
      <c r="H21" s="535">
        <v>1</v>
      </c>
      <c r="I21" s="536">
        <v>1</v>
      </c>
      <c r="J21" s="535">
        <v>1</v>
      </c>
      <c r="K21" s="549">
        <v>1</v>
      </c>
      <c r="L21" s="538">
        <v>1</v>
      </c>
    </row>
    <row r="22" spans="1:12" ht="14.1" customHeight="1">
      <c r="A22" s="18"/>
      <c r="B22" s="443" t="s">
        <v>518</v>
      </c>
      <c r="C22" s="534">
        <v>8</v>
      </c>
      <c r="D22" s="535">
        <v>5</v>
      </c>
      <c r="E22" s="536">
        <v>9</v>
      </c>
      <c r="F22" s="539">
        <v>6</v>
      </c>
      <c r="G22" s="536">
        <v>9</v>
      </c>
      <c r="H22" s="535">
        <v>6</v>
      </c>
      <c r="I22" s="536">
        <v>9</v>
      </c>
      <c r="J22" s="535">
        <v>6</v>
      </c>
      <c r="K22" s="549">
        <v>9</v>
      </c>
      <c r="L22" s="538">
        <v>6</v>
      </c>
    </row>
    <row r="23" spans="1:12" ht="14.1" customHeight="1">
      <c r="A23" s="18"/>
      <c r="B23" s="443" t="s">
        <v>519</v>
      </c>
      <c r="C23" s="534">
        <v>3</v>
      </c>
      <c r="D23" s="535">
        <v>2</v>
      </c>
      <c r="E23" s="536">
        <v>3</v>
      </c>
      <c r="F23" s="539">
        <v>2</v>
      </c>
      <c r="G23" s="536">
        <v>2</v>
      </c>
      <c r="H23" s="535">
        <v>1</v>
      </c>
      <c r="I23" s="536">
        <v>2</v>
      </c>
      <c r="J23" s="535">
        <v>1</v>
      </c>
      <c r="K23" s="549">
        <v>2</v>
      </c>
      <c r="L23" s="538">
        <v>1</v>
      </c>
    </row>
    <row r="24" spans="1:12" ht="14.1" customHeight="1">
      <c r="A24" s="18"/>
      <c r="B24" s="443" t="s">
        <v>520</v>
      </c>
      <c r="C24" s="534" t="s">
        <v>198</v>
      </c>
      <c r="D24" s="535" t="s">
        <v>512</v>
      </c>
      <c r="E24" s="536" t="s">
        <v>198</v>
      </c>
      <c r="F24" s="539" t="s">
        <v>512</v>
      </c>
      <c r="G24" s="536" t="s">
        <v>198</v>
      </c>
      <c r="H24" s="539" t="s">
        <v>512</v>
      </c>
      <c r="I24" s="429" t="s">
        <v>198</v>
      </c>
      <c r="J24" s="539" t="s">
        <v>512</v>
      </c>
      <c r="K24" s="549">
        <v>0</v>
      </c>
      <c r="L24" s="550" t="s">
        <v>512</v>
      </c>
    </row>
    <row r="25" spans="1:12" ht="14.1" customHeight="1">
      <c r="A25" s="18"/>
      <c r="B25" s="443" t="s">
        <v>521</v>
      </c>
      <c r="C25" s="534" t="s">
        <v>198</v>
      </c>
      <c r="D25" s="535" t="s">
        <v>512</v>
      </c>
      <c r="E25" s="536" t="s">
        <v>198</v>
      </c>
      <c r="F25" s="551" t="s">
        <v>512</v>
      </c>
      <c r="G25" s="536" t="s">
        <v>198</v>
      </c>
      <c r="H25" s="539" t="s">
        <v>512</v>
      </c>
      <c r="I25" s="429" t="s">
        <v>198</v>
      </c>
      <c r="J25" s="539" t="s">
        <v>512</v>
      </c>
      <c r="K25" s="549">
        <v>0</v>
      </c>
      <c r="L25" s="550" t="s">
        <v>512</v>
      </c>
    </row>
    <row r="26" spans="1:12" ht="14.1" customHeight="1">
      <c r="A26" s="18"/>
      <c r="B26" s="443" t="s">
        <v>522</v>
      </c>
      <c r="C26" s="534">
        <v>12</v>
      </c>
      <c r="D26" s="535">
        <v>6</v>
      </c>
      <c r="E26" s="536">
        <v>12</v>
      </c>
      <c r="F26" s="539">
        <v>6</v>
      </c>
      <c r="G26" s="536">
        <v>12</v>
      </c>
      <c r="H26" s="535">
        <v>6</v>
      </c>
      <c r="I26" s="536">
        <v>12</v>
      </c>
      <c r="J26" s="535">
        <v>6</v>
      </c>
      <c r="K26" s="549">
        <v>12</v>
      </c>
      <c r="L26" s="538">
        <v>6</v>
      </c>
    </row>
    <row r="27" spans="1:12" ht="14.1" customHeight="1">
      <c r="A27" s="18"/>
      <c r="B27" s="443" t="s">
        <v>523</v>
      </c>
      <c r="C27" s="534">
        <v>2</v>
      </c>
      <c r="D27" s="535">
        <v>1</v>
      </c>
      <c r="E27" s="536">
        <v>2</v>
      </c>
      <c r="F27" s="539">
        <v>1</v>
      </c>
      <c r="G27" s="536">
        <v>2</v>
      </c>
      <c r="H27" s="535">
        <v>1</v>
      </c>
      <c r="I27" s="536">
        <v>2</v>
      </c>
      <c r="J27" s="535">
        <v>1</v>
      </c>
      <c r="K27" s="549">
        <v>2</v>
      </c>
      <c r="L27" s="538">
        <v>1</v>
      </c>
    </row>
    <row r="28" spans="1:12" ht="14.1" customHeight="1">
      <c r="A28" s="18"/>
      <c r="B28" s="443" t="s">
        <v>524</v>
      </c>
      <c r="C28" s="534" t="s">
        <v>198</v>
      </c>
      <c r="D28" s="535" t="s">
        <v>512</v>
      </c>
      <c r="E28" s="536" t="s">
        <v>198</v>
      </c>
      <c r="F28" s="539" t="s">
        <v>512</v>
      </c>
      <c r="G28" s="429" t="s">
        <v>198</v>
      </c>
      <c r="H28" s="539" t="s">
        <v>512</v>
      </c>
      <c r="I28" s="429" t="s">
        <v>198</v>
      </c>
      <c r="J28" s="539" t="s">
        <v>512</v>
      </c>
      <c r="K28" s="549">
        <v>0</v>
      </c>
      <c r="L28" s="550" t="s">
        <v>512</v>
      </c>
    </row>
    <row r="29" spans="1:12" ht="14.1" customHeight="1">
      <c r="A29" s="18"/>
      <c r="B29" s="443" t="s">
        <v>525</v>
      </c>
      <c r="C29" s="534">
        <v>2</v>
      </c>
      <c r="D29" s="535">
        <v>2</v>
      </c>
      <c r="E29" s="536">
        <v>2</v>
      </c>
      <c r="F29" s="539">
        <v>2</v>
      </c>
      <c r="G29" s="536">
        <v>2</v>
      </c>
      <c r="H29" s="535">
        <v>2</v>
      </c>
      <c r="I29" s="536">
        <v>2</v>
      </c>
      <c r="J29" s="535">
        <v>2</v>
      </c>
      <c r="K29" s="549">
        <v>2</v>
      </c>
      <c r="L29" s="538">
        <v>2</v>
      </c>
    </row>
    <row r="30" spans="1:12" ht="14.1" customHeight="1">
      <c r="A30" s="18"/>
      <c r="B30" s="443" t="s">
        <v>526</v>
      </c>
      <c r="C30" s="534" t="s">
        <v>198</v>
      </c>
      <c r="D30" s="535" t="s">
        <v>512</v>
      </c>
      <c r="E30" s="536" t="s">
        <v>198</v>
      </c>
      <c r="F30" s="539" t="s">
        <v>512</v>
      </c>
      <c r="G30" s="536" t="s">
        <v>198</v>
      </c>
      <c r="H30" s="539" t="s">
        <v>512</v>
      </c>
      <c r="I30" s="536" t="s">
        <v>198</v>
      </c>
      <c r="J30" s="539" t="s">
        <v>512</v>
      </c>
      <c r="K30" s="549">
        <v>0</v>
      </c>
      <c r="L30" s="550" t="s">
        <v>512</v>
      </c>
    </row>
    <row r="31" spans="1:12" ht="14.1" customHeight="1">
      <c r="A31" s="18"/>
      <c r="B31" s="443" t="s">
        <v>527</v>
      </c>
      <c r="C31" s="534">
        <v>1</v>
      </c>
      <c r="D31" s="535" t="s">
        <v>512</v>
      </c>
      <c r="E31" s="536">
        <v>1</v>
      </c>
      <c r="F31" s="539" t="s">
        <v>512</v>
      </c>
      <c r="G31" s="536">
        <v>1</v>
      </c>
      <c r="H31" s="539" t="s">
        <v>512</v>
      </c>
      <c r="I31" s="536">
        <v>1</v>
      </c>
      <c r="J31" s="539" t="s">
        <v>512</v>
      </c>
      <c r="K31" s="549">
        <v>1</v>
      </c>
      <c r="L31" s="550" t="s">
        <v>512</v>
      </c>
    </row>
    <row r="32" spans="1:12" ht="14.1" customHeight="1">
      <c r="A32" s="18"/>
      <c r="B32" s="443" t="s">
        <v>528</v>
      </c>
      <c r="C32" s="534">
        <v>1</v>
      </c>
      <c r="D32" s="535">
        <v>1</v>
      </c>
      <c r="E32" s="536">
        <v>1</v>
      </c>
      <c r="F32" s="539">
        <v>1</v>
      </c>
      <c r="G32" s="536">
        <v>1</v>
      </c>
      <c r="H32" s="535">
        <v>1</v>
      </c>
      <c r="I32" s="536">
        <v>1</v>
      </c>
      <c r="J32" s="535">
        <v>1</v>
      </c>
      <c r="K32" s="549">
        <v>1</v>
      </c>
      <c r="L32" s="538">
        <v>1</v>
      </c>
    </row>
    <row r="33" spans="1:12" ht="14.1" customHeight="1">
      <c r="A33" s="18"/>
      <c r="B33" s="443" t="s">
        <v>529</v>
      </c>
      <c r="C33" s="534" t="s">
        <v>198</v>
      </c>
      <c r="D33" s="535" t="s">
        <v>512</v>
      </c>
      <c r="E33" s="536" t="s">
        <v>198</v>
      </c>
      <c r="F33" s="539" t="s">
        <v>512</v>
      </c>
      <c r="G33" s="429" t="s">
        <v>198</v>
      </c>
      <c r="H33" s="539" t="s">
        <v>512</v>
      </c>
      <c r="I33" s="429" t="s">
        <v>198</v>
      </c>
      <c r="J33" s="539" t="s">
        <v>512</v>
      </c>
      <c r="K33" s="549">
        <v>0</v>
      </c>
      <c r="L33" s="550" t="s">
        <v>512</v>
      </c>
    </row>
    <row r="34" spans="1:12" ht="14.1" customHeight="1">
      <c r="A34" s="18"/>
      <c r="B34" s="443" t="s">
        <v>530</v>
      </c>
      <c r="C34" s="534">
        <v>2</v>
      </c>
      <c r="D34" s="535">
        <v>2</v>
      </c>
      <c r="E34" s="536">
        <v>2</v>
      </c>
      <c r="F34" s="535">
        <v>2</v>
      </c>
      <c r="G34" s="536">
        <v>2</v>
      </c>
      <c r="H34" s="535">
        <v>2</v>
      </c>
      <c r="I34" s="536" t="s">
        <v>198</v>
      </c>
      <c r="J34" s="535" t="s">
        <v>512</v>
      </c>
      <c r="K34" s="549">
        <v>0</v>
      </c>
      <c r="L34" s="538" t="s">
        <v>512</v>
      </c>
    </row>
    <row r="35" spans="1:12" ht="14.1" customHeight="1">
      <c r="A35" s="18"/>
      <c r="B35" s="443" t="s">
        <v>531</v>
      </c>
      <c r="C35" s="534">
        <v>1</v>
      </c>
      <c r="D35" s="535">
        <v>1</v>
      </c>
      <c r="E35" s="536">
        <v>1</v>
      </c>
      <c r="F35" s="535">
        <v>1</v>
      </c>
      <c r="G35" s="536">
        <v>1</v>
      </c>
      <c r="H35" s="535">
        <v>1</v>
      </c>
      <c r="I35" s="536">
        <v>1</v>
      </c>
      <c r="J35" s="535">
        <v>1</v>
      </c>
      <c r="K35" s="549">
        <v>1</v>
      </c>
      <c r="L35" s="538">
        <v>1</v>
      </c>
    </row>
    <row r="36" spans="1:12" ht="14.1" customHeight="1" thickBot="1">
      <c r="A36" s="552"/>
      <c r="B36" s="448" t="s">
        <v>532</v>
      </c>
      <c r="C36" s="553">
        <v>1</v>
      </c>
      <c r="D36" s="554">
        <v>1</v>
      </c>
      <c r="E36" s="555">
        <v>1</v>
      </c>
      <c r="F36" s="554">
        <v>1</v>
      </c>
      <c r="G36" s="555">
        <v>1</v>
      </c>
      <c r="H36" s="554">
        <v>1</v>
      </c>
      <c r="I36" s="555">
        <v>1</v>
      </c>
      <c r="J36" s="554">
        <v>1</v>
      </c>
      <c r="K36" s="556">
        <v>1</v>
      </c>
      <c r="L36" s="557">
        <v>1</v>
      </c>
    </row>
    <row r="37" spans="1:12" ht="6.75" customHeight="1">
      <c r="A37" s="18"/>
      <c r="B37" s="18"/>
      <c r="C37" s="8"/>
      <c r="D37" s="535"/>
      <c r="E37" s="8"/>
      <c r="F37" s="535"/>
      <c r="G37" s="8"/>
      <c r="H37" s="535"/>
      <c r="I37" s="8"/>
      <c r="J37" s="535"/>
      <c r="K37" s="532"/>
      <c r="L37" s="558"/>
    </row>
    <row r="38" spans="1:12">
      <c r="B38" s="1" t="s">
        <v>533</v>
      </c>
    </row>
    <row r="39" spans="1:12">
      <c r="B39" s="327" t="s">
        <v>534</v>
      </c>
    </row>
  </sheetData>
  <mergeCells count="10">
    <mergeCell ref="A6:B6"/>
    <mergeCell ref="A11:B11"/>
    <mergeCell ref="A1:L1"/>
    <mergeCell ref="A3:L3"/>
    <mergeCell ref="A5:B5"/>
    <mergeCell ref="C5:D5"/>
    <mergeCell ref="E5:F5"/>
    <mergeCell ref="G5:H5"/>
    <mergeCell ref="I5:J5"/>
    <mergeCell ref="K5:L5"/>
  </mergeCells>
  <phoneticPr fontId="3"/>
  <pageMargins left="0.78740157480314965" right="0.39370078740157483" top="0.98425196850393704" bottom="0.59055118110236227" header="0.51181102362204722" footer="0.51181102362204722"/>
  <pageSetup paperSize="9" firstPageNumber="165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I54"/>
  <sheetViews>
    <sheetView view="pageBreakPreview" zoomScaleNormal="100" zoomScaleSheetLayoutView="100" workbookViewId="0">
      <selection activeCell="W12" sqref="W12"/>
    </sheetView>
  </sheetViews>
  <sheetFormatPr defaultRowHeight="12"/>
  <cols>
    <col min="1" max="1" width="10.75" style="1" customWidth="1"/>
    <col min="2" max="9" width="9.25" style="1" customWidth="1"/>
    <col min="10" max="256" width="9" style="1"/>
    <col min="257" max="257" width="10.75" style="1" customWidth="1"/>
    <col min="258" max="265" width="9.25" style="1" customWidth="1"/>
    <col min="266" max="512" width="9" style="1"/>
    <col min="513" max="513" width="10.75" style="1" customWidth="1"/>
    <col min="514" max="521" width="9.25" style="1" customWidth="1"/>
    <col min="522" max="768" width="9" style="1"/>
    <col min="769" max="769" width="10.75" style="1" customWidth="1"/>
    <col min="770" max="777" width="9.25" style="1" customWidth="1"/>
    <col min="778" max="1024" width="9" style="1"/>
    <col min="1025" max="1025" width="10.75" style="1" customWidth="1"/>
    <col min="1026" max="1033" width="9.25" style="1" customWidth="1"/>
    <col min="1034" max="1280" width="9" style="1"/>
    <col min="1281" max="1281" width="10.75" style="1" customWidth="1"/>
    <col min="1282" max="1289" width="9.25" style="1" customWidth="1"/>
    <col min="1290" max="1536" width="9" style="1"/>
    <col min="1537" max="1537" width="10.75" style="1" customWidth="1"/>
    <col min="1538" max="1545" width="9.25" style="1" customWidth="1"/>
    <col min="1546" max="1792" width="9" style="1"/>
    <col min="1793" max="1793" width="10.75" style="1" customWidth="1"/>
    <col min="1794" max="1801" width="9.25" style="1" customWidth="1"/>
    <col min="1802" max="2048" width="9" style="1"/>
    <col min="2049" max="2049" width="10.75" style="1" customWidth="1"/>
    <col min="2050" max="2057" width="9.25" style="1" customWidth="1"/>
    <col min="2058" max="2304" width="9" style="1"/>
    <col min="2305" max="2305" width="10.75" style="1" customWidth="1"/>
    <col min="2306" max="2313" width="9.25" style="1" customWidth="1"/>
    <col min="2314" max="2560" width="9" style="1"/>
    <col min="2561" max="2561" width="10.75" style="1" customWidth="1"/>
    <col min="2562" max="2569" width="9.25" style="1" customWidth="1"/>
    <col min="2570" max="2816" width="9" style="1"/>
    <col min="2817" max="2817" width="10.75" style="1" customWidth="1"/>
    <col min="2818" max="2825" width="9.25" style="1" customWidth="1"/>
    <col min="2826" max="3072" width="9" style="1"/>
    <col min="3073" max="3073" width="10.75" style="1" customWidth="1"/>
    <col min="3074" max="3081" width="9.25" style="1" customWidth="1"/>
    <col min="3082" max="3328" width="9" style="1"/>
    <col min="3329" max="3329" width="10.75" style="1" customWidth="1"/>
    <col min="3330" max="3337" width="9.25" style="1" customWidth="1"/>
    <col min="3338" max="3584" width="9" style="1"/>
    <col min="3585" max="3585" width="10.75" style="1" customWidth="1"/>
    <col min="3586" max="3593" width="9.25" style="1" customWidth="1"/>
    <col min="3594" max="3840" width="9" style="1"/>
    <col min="3841" max="3841" width="10.75" style="1" customWidth="1"/>
    <col min="3842" max="3849" width="9.25" style="1" customWidth="1"/>
    <col min="3850" max="4096" width="9" style="1"/>
    <col min="4097" max="4097" width="10.75" style="1" customWidth="1"/>
    <col min="4098" max="4105" width="9.25" style="1" customWidth="1"/>
    <col min="4106" max="4352" width="9" style="1"/>
    <col min="4353" max="4353" width="10.75" style="1" customWidth="1"/>
    <col min="4354" max="4361" width="9.25" style="1" customWidth="1"/>
    <col min="4362" max="4608" width="9" style="1"/>
    <col min="4609" max="4609" width="10.75" style="1" customWidth="1"/>
    <col min="4610" max="4617" width="9.25" style="1" customWidth="1"/>
    <col min="4618" max="4864" width="9" style="1"/>
    <col min="4865" max="4865" width="10.75" style="1" customWidth="1"/>
    <col min="4866" max="4873" width="9.25" style="1" customWidth="1"/>
    <col min="4874" max="5120" width="9" style="1"/>
    <col min="5121" max="5121" width="10.75" style="1" customWidth="1"/>
    <col min="5122" max="5129" width="9.25" style="1" customWidth="1"/>
    <col min="5130" max="5376" width="9" style="1"/>
    <col min="5377" max="5377" width="10.75" style="1" customWidth="1"/>
    <col min="5378" max="5385" width="9.25" style="1" customWidth="1"/>
    <col min="5386" max="5632" width="9" style="1"/>
    <col min="5633" max="5633" width="10.75" style="1" customWidth="1"/>
    <col min="5634" max="5641" width="9.25" style="1" customWidth="1"/>
    <col min="5642" max="5888" width="9" style="1"/>
    <col min="5889" max="5889" width="10.75" style="1" customWidth="1"/>
    <col min="5890" max="5897" width="9.25" style="1" customWidth="1"/>
    <col min="5898" max="6144" width="9" style="1"/>
    <col min="6145" max="6145" width="10.75" style="1" customWidth="1"/>
    <col min="6146" max="6153" width="9.25" style="1" customWidth="1"/>
    <col min="6154" max="6400" width="9" style="1"/>
    <col min="6401" max="6401" width="10.75" style="1" customWidth="1"/>
    <col min="6402" max="6409" width="9.25" style="1" customWidth="1"/>
    <col min="6410" max="6656" width="9" style="1"/>
    <col min="6657" max="6657" width="10.75" style="1" customWidth="1"/>
    <col min="6658" max="6665" width="9.25" style="1" customWidth="1"/>
    <col min="6666" max="6912" width="9" style="1"/>
    <col min="6913" max="6913" width="10.75" style="1" customWidth="1"/>
    <col min="6914" max="6921" width="9.25" style="1" customWidth="1"/>
    <col min="6922" max="7168" width="9" style="1"/>
    <col min="7169" max="7169" width="10.75" style="1" customWidth="1"/>
    <col min="7170" max="7177" width="9.25" style="1" customWidth="1"/>
    <col min="7178" max="7424" width="9" style="1"/>
    <col min="7425" max="7425" width="10.75" style="1" customWidth="1"/>
    <col min="7426" max="7433" width="9.25" style="1" customWidth="1"/>
    <col min="7434" max="7680" width="9" style="1"/>
    <col min="7681" max="7681" width="10.75" style="1" customWidth="1"/>
    <col min="7682" max="7689" width="9.25" style="1" customWidth="1"/>
    <col min="7690" max="7936" width="9" style="1"/>
    <col min="7937" max="7937" width="10.75" style="1" customWidth="1"/>
    <col min="7938" max="7945" width="9.25" style="1" customWidth="1"/>
    <col min="7946" max="8192" width="9" style="1"/>
    <col min="8193" max="8193" width="10.75" style="1" customWidth="1"/>
    <col min="8194" max="8201" width="9.25" style="1" customWidth="1"/>
    <col min="8202" max="8448" width="9" style="1"/>
    <col min="8449" max="8449" width="10.75" style="1" customWidth="1"/>
    <col min="8450" max="8457" width="9.25" style="1" customWidth="1"/>
    <col min="8458" max="8704" width="9" style="1"/>
    <col min="8705" max="8705" width="10.75" style="1" customWidth="1"/>
    <col min="8706" max="8713" width="9.25" style="1" customWidth="1"/>
    <col min="8714" max="8960" width="9" style="1"/>
    <col min="8961" max="8961" width="10.75" style="1" customWidth="1"/>
    <col min="8962" max="8969" width="9.25" style="1" customWidth="1"/>
    <col min="8970" max="9216" width="9" style="1"/>
    <col min="9217" max="9217" width="10.75" style="1" customWidth="1"/>
    <col min="9218" max="9225" width="9.25" style="1" customWidth="1"/>
    <col min="9226" max="9472" width="9" style="1"/>
    <col min="9473" max="9473" width="10.75" style="1" customWidth="1"/>
    <col min="9474" max="9481" width="9.25" style="1" customWidth="1"/>
    <col min="9482" max="9728" width="9" style="1"/>
    <col min="9729" max="9729" width="10.75" style="1" customWidth="1"/>
    <col min="9730" max="9737" width="9.25" style="1" customWidth="1"/>
    <col min="9738" max="9984" width="9" style="1"/>
    <col min="9985" max="9985" width="10.75" style="1" customWidth="1"/>
    <col min="9986" max="9993" width="9.25" style="1" customWidth="1"/>
    <col min="9994" max="10240" width="9" style="1"/>
    <col min="10241" max="10241" width="10.75" style="1" customWidth="1"/>
    <col min="10242" max="10249" width="9.25" style="1" customWidth="1"/>
    <col min="10250" max="10496" width="9" style="1"/>
    <col min="10497" max="10497" width="10.75" style="1" customWidth="1"/>
    <col min="10498" max="10505" width="9.25" style="1" customWidth="1"/>
    <col min="10506" max="10752" width="9" style="1"/>
    <col min="10753" max="10753" width="10.75" style="1" customWidth="1"/>
    <col min="10754" max="10761" width="9.25" style="1" customWidth="1"/>
    <col min="10762" max="11008" width="9" style="1"/>
    <col min="11009" max="11009" width="10.75" style="1" customWidth="1"/>
    <col min="11010" max="11017" width="9.25" style="1" customWidth="1"/>
    <col min="11018" max="11264" width="9" style="1"/>
    <col min="11265" max="11265" width="10.75" style="1" customWidth="1"/>
    <col min="11266" max="11273" width="9.25" style="1" customWidth="1"/>
    <col min="11274" max="11520" width="9" style="1"/>
    <col min="11521" max="11521" width="10.75" style="1" customWidth="1"/>
    <col min="11522" max="11529" width="9.25" style="1" customWidth="1"/>
    <col min="11530" max="11776" width="9" style="1"/>
    <col min="11777" max="11777" width="10.75" style="1" customWidth="1"/>
    <col min="11778" max="11785" width="9.25" style="1" customWidth="1"/>
    <col min="11786" max="12032" width="9" style="1"/>
    <col min="12033" max="12033" width="10.75" style="1" customWidth="1"/>
    <col min="12034" max="12041" width="9.25" style="1" customWidth="1"/>
    <col min="12042" max="12288" width="9" style="1"/>
    <col min="12289" max="12289" width="10.75" style="1" customWidth="1"/>
    <col min="12290" max="12297" width="9.25" style="1" customWidth="1"/>
    <col min="12298" max="12544" width="9" style="1"/>
    <col min="12545" max="12545" width="10.75" style="1" customWidth="1"/>
    <col min="12546" max="12553" width="9.25" style="1" customWidth="1"/>
    <col min="12554" max="12800" width="9" style="1"/>
    <col min="12801" max="12801" width="10.75" style="1" customWidth="1"/>
    <col min="12802" max="12809" width="9.25" style="1" customWidth="1"/>
    <col min="12810" max="13056" width="9" style="1"/>
    <col min="13057" max="13057" width="10.75" style="1" customWidth="1"/>
    <col min="13058" max="13065" width="9.25" style="1" customWidth="1"/>
    <col min="13066" max="13312" width="9" style="1"/>
    <col min="13313" max="13313" width="10.75" style="1" customWidth="1"/>
    <col min="13314" max="13321" width="9.25" style="1" customWidth="1"/>
    <col min="13322" max="13568" width="9" style="1"/>
    <col min="13569" max="13569" width="10.75" style="1" customWidth="1"/>
    <col min="13570" max="13577" width="9.25" style="1" customWidth="1"/>
    <col min="13578" max="13824" width="9" style="1"/>
    <col min="13825" max="13825" width="10.75" style="1" customWidth="1"/>
    <col min="13826" max="13833" width="9.25" style="1" customWidth="1"/>
    <col min="13834" max="14080" width="9" style="1"/>
    <col min="14081" max="14081" width="10.75" style="1" customWidth="1"/>
    <col min="14082" max="14089" width="9.25" style="1" customWidth="1"/>
    <col min="14090" max="14336" width="9" style="1"/>
    <col min="14337" max="14337" width="10.75" style="1" customWidth="1"/>
    <col min="14338" max="14345" width="9.25" style="1" customWidth="1"/>
    <col min="14346" max="14592" width="9" style="1"/>
    <col min="14593" max="14593" width="10.75" style="1" customWidth="1"/>
    <col min="14594" max="14601" width="9.25" style="1" customWidth="1"/>
    <col min="14602" max="14848" width="9" style="1"/>
    <col min="14849" max="14849" width="10.75" style="1" customWidth="1"/>
    <col min="14850" max="14857" width="9.25" style="1" customWidth="1"/>
    <col min="14858" max="15104" width="9" style="1"/>
    <col min="15105" max="15105" width="10.75" style="1" customWidth="1"/>
    <col min="15106" max="15113" width="9.25" style="1" customWidth="1"/>
    <col min="15114" max="15360" width="9" style="1"/>
    <col min="15361" max="15361" width="10.75" style="1" customWidth="1"/>
    <col min="15362" max="15369" width="9.25" style="1" customWidth="1"/>
    <col min="15370" max="15616" width="9" style="1"/>
    <col min="15617" max="15617" width="10.75" style="1" customWidth="1"/>
    <col min="15618" max="15625" width="9.25" style="1" customWidth="1"/>
    <col min="15626" max="15872" width="9" style="1"/>
    <col min="15873" max="15873" width="10.75" style="1" customWidth="1"/>
    <col min="15874" max="15881" width="9.25" style="1" customWidth="1"/>
    <col min="15882" max="16128" width="9" style="1"/>
    <col min="16129" max="16129" width="10.75" style="1" customWidth="1"/>
    <col min="16130" max="16137" width="9.25" style="1" customWidth="1"/>
    <col min="16138" max="16384" width="9" style="1"/>
  </cols>
  <sheetData>
    <row r="1" spans="1:9" ht="23.25" customHeight="1">
      <c r="A1" s="1018" t="s">
        <v>535</v>
      </c>
      <c r="B1" s="1018"/>
      <c r="C1" s="1018"/>
      <c r="D1" s="1018"/>
      <c r="E1" s="1018"/>
      <c r="F1" s="1018"/>
      <c r="G1" s="1018"/>
      <c r="H1" s="1018"/>
      <c r="I1" s="1018"/>
    </row>
    <row r="2" spans="1:9" ht="12.75" thickBot="1">
      <c r="A2" s="1143" t="s">
        <v>536</v>
      </c>
      <c r="B2" s="1143"/>
      <c r="C2" s="1143"/>
      <c r="D2" s="1143"/>
      <c r="E2" s="1143"/>
      <c r="F2" s="1143"/>
      <c r="G2" s="1143"/>
      <c r="H2" s="1143"/>
      <c r="I2" s="1143"/>
    </row>
    <row r="3" spans="1:9" s="151" customFormat="1" ht="14.25" customHeight="1">
      <c r="A3" s="1020" t="s">
        <v>537</v>
      </c>
      <c r="B3" s="1027" t="s">
        <v>538</v>
      </c>
      <c r="C3" s="1237"/>
      <c r="D3" s="1027" t="s">
        <v>539</v>
      </c>
      <c r="E3" s="1238"/>
      <c r="F3" s="1027" t="s">
        <v>540</v>
      </c>
      <c r="G3" s="1238"/>
      <c r="H3" s="1238"/>
      <c r="I3" s="1238"/>
    </row>
    <row r="4" spans="1:9" s="151" customFormat="1" ht="14.25" customHeight="1">
      <c r="A4" s="1236"/>
      <c r="B4" s="560" t="s">
        <v>541</v>
      </c>
      <c r="C4" s="560" t="s">
        <v>542</v>
      </c>
      <c r="D4" s="153" t="s">
        <v>543</v>
      </c>
      <c r="E4" s="153" t="s">
        <v>544</v>
      </c>
      <c r="F4" s="560" t="s">
        <v>545</v>
      </c>
      <c r="G4" s="560" t="s">
        <v>546</v>
      </c>
      <c r="H4" s="560" t="s">
        <v>547</v>
      </c>
      <c r="I4" s="561" t="s">
        <v>548</v>
      </c>
    </row>
    <row r="5" spans="1:9" ht="5.25" customHeight="1">
      <c r="A5" s="169"/>
      <c r="B5" s="161"/>
      <c r="C5" s="6"/>
      <c r="D5" s="6"/>
      <c r="E5" s="6"/>
      <c r="F5" s="8"/>
      <c r="G5" s="8"/>
      <c r="H5" s="8"/>
      <c r="I5" s="8"/>
    </row>
    <row r="6" spans="1:9" ht="14.25" customHeight="1">
      <c r="A6" s="562">
        <v>29</v>
      </c>
      <c r="B6" s="563">
        <v>1634</v>
      </c>
      <c r="C6" s="435">
        <v>53</v>
      </c>
      <c r="D6" s="435">
        <v>105</v>
      </c>
      <c r="E6" s="435">
        <v>12</v>
      </c>
      <c r="F6" s="536">
        <v>1</v>
      </c>
      <c r="G6" s="435">
        <v>26</v>
      </c>
      <c r="H6" s="435">
        <v>1</v>
      </c>
      <c r="I6" s="536">
        <v>0</v>
      </c>
    </row>
    <row r="7" spans="1:9" ht="14.25" customHeight="1">
      <c r="A7" s="564" t="s">
        <v>226</v>
      </c>
      <c r="B7" s="563">
        <v>1639</v>
      </c>
      <c r="C7" s="435">
        <v>45</v>
      </c>
      <c r="D7" s="435">
        <v>109</v>
      </c>
      <c r="E7" s="435">
        <v>12</v>
      </c>
      <c r="F7" s="536">
        <v>1</v>
      </c>
      <c r="G7" s="435">
        <v>26</v>
      </c>
      <c r="H7" s="435">
        <v>1</v>
      </c>
      <c r="I7" s="536">
        <v>0</v>
      </c>
    </row>
    <row r="8" spans="1:9" ht="14.25" customHeight="1">
      <c r="A8" s="564" t="s">
        <v>25</v>
      </c>
      <c r="B8" s="563">
        <v>1640</v>
      </c>
      <c r="C8" s="435">
        <v>40</v>
      </c>
      <c r="D8" s="435">
        <v>109</v>
      </c>
      <c r="E8" s="435">
        <v>12</v>
      </c>
      <c r="F8" s="536">
        <v>1</v>
      </c>
      <c r="G8" s="435">
        <v>26</v>
      </c>
      <c r="H8" s="435">
        <v>1</v>
      </c>
      <c r="I8" s="536">
        <v>0</v>
      </c>
    </row>
    <row r="9" spans="1:9" ht="14.25" customHeight="1">
      <c r="A9" s="564" t="s">
        <v>154</v>
      </c>
      <c r="B9" s="563">
        <v>1642</v>
      </c>
      <c r="C9" s="435">
        <v>40</v>
      </c>
      <c r="D9" s="435">
        <v>106</v>
      </c>
      <c r="E9" s="435">
        <v>7</v>
      </c>
      <c r="F9" s="536">
        <v>1</v>
      </c>
      <c r="G9" s="435">
        <v>25</v>
      </c>
      <c r="H9" s="435">
        <v>1</v>
      </c>
      <c r="I9" s="536">
        <v>0</v>
      </c>
    </row>
    <row r="10" spans="1:9" s="28" customFormat="1" ht="14.25" customHeight="1">
      <c r="A10" s="565" t="s">
        <v>155</v>
      </c>
      <c r="B10" s="566">
        <v>1646</v>
      </c>
      <c r="C10" s="567">
        <v>34</v>
      </c>
      <c r="D10" s="567">
        <v>111</v>
      </c>
      <c r="E10" s="567">
        <v>7</v>
      </c>
      <c r="F10" s="549">
        <v>1</v>
      </c>
      <c r="G10" s="567">
        <v>25</v>
      </c>
      <c r="H10" s="567">
        <v>1</v>
      </c>
      <c r="I10" s="549">
        <v>0</v>
      </c>
    </row>
    <row r="11" spans="1:9" ht="5.25" customHeight="1" thickBot="1">
      <c r="A11" s="185"/>
      <c r="B11" s="3"/>
      <c r="C11" s="3"/>
      <c r="D11" s="3"/>
      <c r="E11" s="3"/>
      <c r="F11" s="3"/>
      <c r="G11" s="3"/>
      <c r="H11" s="3"/>
      <c r="I11" s="3"/>
    </row>
    <row r="12" spans="1:9" ht="5.4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>
      <c r="A13" s="327" t="s">
        <v>549</v>
      </c>
    </row>
    <row r="14" spans="1:9" ht="12" customHeight="1"/>
    <row r="15" spans="1:9" ht="12" customHeight="1"/>
    <row r="16" spans="1:9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mergeCells count="6">
    <mergeCell ref="A1:I1"/>
    <mergeCell ref="A2:I2"/>
    <mergeCell ref="A3:A4"/>
    <mergeCell ref="B3:C3"/>
    <mergeCell ref="D3:E3"/>
    <mergeCell ref="F3:I3"/>
  </mergeCells>
  <phoneticPr fontId="3"/>
  <pageMargins left="0.78740157480314965" right="0.39370078740157483" top="0.52" bottom="0.59055118110236227" header="0.51181102362204722" footer="0.51181102362204722"/>
  <pageSetup paperSize="9" firstPageNumber="165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W29"/>
  <sheetViews>
    <sheetView view="pageBreakPreview" zoomScale="130" zoomScaleNormal="100" zoomScaleSheetLayoutView="130" workbookViewId="0">
      <selection activeCell="W12" sqref="W12"/>
    </sheetView>
  </sheetViews>
  <sheetFormatPr defaultRowHeight="18.75"/>
  <cols>
    <col min="1" max="1" width="7.75" style="570" customWidth="1"/>
    <col min="2" max="3" width="3.75" style="570" customWidth="1"/>
    <col min="4" max="9" width="3.375" style="570" customWidth="1"/>
    <col min="10" max="10" width="3.625" style="570" customWidth="1"/>
    <col min="11" max="11" width="5.375" style="570" customWidth="1"/>
    <col min="12" max="13" width="3.375" style="570" customWidth="1"/>
    <col min="14" max="15" width="3.75" style="570" customWidth="1"/>
    <col min="16" max="17" width="7" style="570" customWidth="1"/>
    <col min="18" max="18" width="5.875" style="570" customWidth="1"/>
    <col min="19" max="19" width="6.875" style="570" customWidth="1"/>
    <col min="20" max="21" width="3.625" style="570" customWidth="1"/>
    <col min="22" max="23" width="0" style="570" hidden="1" customWidth="1"/>
    <col min="24" max="256" width="9" style="570"/>
    <col min="257" max="257" width="7.75" style="570" customWidth="1"/>
    <col min="258" max="265" width="3.375" style="570" customWidth="1"/>
    <col min="266" max="267" width="3" style="570" customWidth="1"/>
    <col min="268" max="271" width="3.375" style="570" customWidth="1"/>
    <col min="272" max="272" width="6.5" style="570" customWidth="1"/>
    <col min="273" max="273" width="7.25" style="570" customWidth="1"/>
    <col min="274" max="276" width="5.875" style="570" customWidth="1"/>
    <col min="277" max="277" width="3.625" style="570" customWidth="1"/>
    <col min="278" max="512" width="9" style="570"/>
    <col min="513" max="513" width="7.75" style="570" customWidth="1"/>
    <col min="514" max="521" width="3.375" style="570" customWidth="1"/>
    <col min="522" max="523" width="3" style="570" customWidth="1"/>
    <col min="524" max="527" width="3.375" style="570" customWidth="1"/>
    <col min="528" max="528" width="6.5" style="570" customWidth="1"/>
    <col min="529" max="529" width="7.25" style="570" customWidth="1"/>
    <col min="530" max="532" width="5.875" style="570" customWidth="1"/>
    <col min="533" max="533" width="3.625" style="570" customWidth="1"/>
    <col min="534" max="768" width="9" style="570"/>
    <col min="769" max="769" width="7.75" style="570" customWidth="1"/>
    <col min="770" max="777" width="3.375" style="570" customWidth="1"/>
    <col min="778" max="779" width="3" style="570" customWidth="1"/>
    <col min="780" max="783" width="3.375" style="570" customWidth="1"/>
    <col min="784" max="784" width="6.5" style="570" customWidth="1"/>
    <col min="785" max="785" width="7.25" style="570" customWidth="1"/>
    <col min="786" max="788" width="5.875" style="570" customWidth="1"/>
    <col min="789" max="789" width="3.625" style="570" customWidth="1"/>
    <col min="790" max="1024" width="9" style="570"/>
    <col min="1025" max="1025" width="7.75" style="570" customWidth="1"/>
    <col min="1026" max="1033" width="3.375" style="570" customWidth="1"/>
    <col min="1034" max="1035" width="3" style="570" customWidth="1"/>
    <col min="1036" max="1039" width="3.375" style="570" customWidth="1"/>
    <col min="1040" max="1040" width="6.5" style="570" customWidth="1"/>
    <col min="1041" max="1041" width="7.25" style="570" customWidth="1"/>
    <col min="1042" max="1044" width="5.875" style="570" customWidth="1"/>
    <col min="1045" max="1045" width="3.625" style="570" customWidth="1"/>
    <col min="1046" max="1280" width="9" style="570"/>
    <col min="1281" max="1281" width="7.75" style="570" customWidth="1"/>
    <col min="1282" max="1289" width="3.375" style="570" customWidth="1"/>
    <col min="1290" max="1291" width="3" style="570" customWidth="1"/>
    <col min="1292" max="1295" width="3.375" style="570" customWidth="1"/>
    <col min="1296" max="1296" width="6.5" style="570" customWidth="1"/>
    <col min="1297" max="1297" width="7.25" style="570" customWidth="1"/>
    <col min="1298" max="1300" width="5.875" style="570" customWidth="1"/>
    <col min="1301" max="1301" width="3.625" style="570" customWidth="1"/>
    <col min="1302" max="1536" width="9" style="570"/>
    <col min="1537" max="1537" width="7.75" style="570" customWidth="1"/>
    <col min="1538" max="1545" width="3.375" style="570" customWidth="1"/>
    <col min="1546" max="1547" width="3" style="570" customWidth="1"/>
    <col min="1548" max="1551" width="3.375" style="570" customWidth="1"/>
    <col min="1552" max="1552" width="6.5" style="570" customWidth="1"/>
    <col min="1553" max="1553" width="7.25" style="570" customWidth="1"/>
    <col min="1554" max="1556" width="5.875" style="570" customWidth="1"/>
    <col min="1557" max="1557" width="3.625" style="570" customWidth="1"/>
    <col min="1558" max="1792" width="9" style="570"/>
    <col min="1793" max="1793" width="7.75" style="570" customWidth="1"/>
    <col min="1794" max="1801" width="3.375" style="570" customWidth="1"/>
    <col min="1802" max="1803" width="3" style="570" customWidth="1"/>
    <col min="1804" max="1807" width="3.375" style="570" customWidth="1"/>
    <col min="1808" max="1808" width="6.5" style="570" customWidth="1"/>
    <col min="1809" max="1809" width="7.25" style="570" customWidth="1"/>
    <col min="1810" max="1812" width="5.875" style="570" customWidth="1"/>
    <col min="1813" max="1813" width="3.625" style="570" customWidth="1"/>
    <col min="1814" max="2048" width="9" style="570"/>
    <col min="2049" max="2049" width="7.75" style="570" customWidth="1"/>
    <col min="2050" max="2057" width="3.375" style="570" customWidth="1"/>
    <col min="2058" max="2059" width="3" style="570" customWidth="1"/>
    <col min="2060" max="2063" width="3.375" style="570" customWidth="1"/>
    <col min="2064" max="2064" width="6.5" style="570" customWidth="1"/>
    <col min="2065" max="2065" width="7.25" style="570" customWidth="1"/>
    <col min="2066" max="2068" width="5.875" style="570" customWidth="1"/>
    <col min="2069" max="2069" width="3.625" style="570" customWidth="1"/>
    <col min="2070" max="2304" width="9" style="570"/>
    <col min="2305" max="2305" width="7.75" style="570" customWidth="1"/>
    <col min="2306" max="2313" width="3.375" style="570" customWidth="1"/>
    <col min="2314" max="2315" width="3" style="570" customWidth="1"/>
    <col min="2316" max="2319" width="3.375" style="570" customWidth="1"/>
    <col min="2320" max="2320" width="6.5" style="570" customWidth="1"/>
    <col min="2321" max="2321" width="7.25" style="570" customWidth="1"/>
    <col min="2322" max="2324" width="5.875" style="570" customWidth="1"/>
    <col min="2325" max="2325" width="3.625" style="570" customWidth="1"/>
    <col min="2326" max="2560" width="9" style="570"/>
    <col min="2561" max="2561" width="7.75" style="570" customWidth="1"/>
    <col min="2562" max="2569" width="3.375" style="570" customWidth="1"/>
    <col min="2570" max="2571" width="3" style="570" customWidth="1"/>
    <col min="2572" max="2575" width="3.375" style="570" customWidth="1"/>
    <col min="2576" max="2576" width="6.5" style="570" customWidth="1"/>
    <col min="2577" max="2577" width="7.25" style="570" customWidth="1"/>
    <col min="2578" max="2580" width="5.875" style="570" customWidth="1"/>
    <col min="2581" max="2581" width="3.625" style="570" customWidth="1"/>
    <col min="2582" max="2816" width="9" style="570"/>
    <col min="2817" max="2817" width="7.75" style="570" customWidth="1"/>
    <col min="2818" max="2825" width="3.375" style="570" customWidth="1"/>
    <col min="2826" max="2827" width="3" style="570" customWidth="1"/>
    <col min="2828" max="2831" width="3.375" style="570" customWidth="1"/>
    <col min="2832" max="2832" width="6.5" style="570" customWidth="1"/>
    <col min="2833" max="2833" width="7.25" style="570" customWidth="1"/>
    <col min="2834" max="2836" width="5.875" style="570" customWidth="1"/>
    <col min="2837" max="2837" width="3.625" style="570" customWidth="1"/>
    <col min="2838" max="3072" width="9" style="570"/>
    <col min="3073" max="3073" width="7.75" style="570" customWidth="1"/>
    <col min="3074" max="3081" width="3.375" style="570" customWidth="1"/>
    <col min="3082" max="3083" width="3" style="570" customWidth="1"/>
    <col min="3084" max="3087" width="3.375" style="570" customWidth="1"/>
    <col min="3088" max="3088" width="6.5" style="570" customWidth="1"/>
    <col min="3089" max="3089" width="7.25" style="570" customWidth="1"/>
    <col min="3090" max="3092" width="5.875" style="570" customWidth="1"/>
    <col min="3093" max="3093" width="3.625" style="570" customWidth="1"/>
    <col min="3094" max="3328" width="9" style="570"/>
    <col min="3329" max="3329" width="7.75" style="570" customWidth="1"/>
    <col min="3330" max="3337" width="3.375" style="570" customWidth="1"/>
    <col min="3338" max="3339" width="3" style="570" customWidth="1"/>
    <col min="3340" max="3343" width="3.375" style="570" customWidth="1"/>
    <col min="3344" max="3344" width="6.5" style="570" customWidth="1"/>
    <col min="3345" max="3345" width="7.25" style="570" customWidth="1"/>
    <col min="3346" max="3348" width="5.875" style="570" customWidth="1"/>
    <col min="3349" max="3349" width="3.625" style="570" customWidth="1"/>
    <col min="3350" max="3584" width="9" style="570"/>
    <col min="3585" max="3585" width="7.75" style="570" customWidth="1"/>
    <col min="3586" max="3593" width="3.375" style="570" customWidth="1"/>
    <col min="3594" max="3595" width="3" style="570" customWidth="1"/>
    <col min="3596" max="3599" width="3.375" style="570" customWidth="1"/>
    <col min="3600" max="3600" width="6.5" style="570" customWidth="1"/>
    <col min="3601" max="3601" width="7.25" style="570" customWidth="1"/>
    <col min="3602" max="3604" width="5.875" style="570" customWidth="1"/>
    <col min="3605" max="3605" width="3.625" style="570" customWidth="1"/>
    <col min="3606" max="3840" width="9" style="570"/>
    <col min="3841" max="3841" width="7.75" style="570" customWidth="1"/>
    <col min="3842" max="3849" width="3.375" style="570" customWidth="1"/>
    <col min="3850" max="3851" width="3" style="570" customWidth="1"/>
    <col min="3852" max="3855" width="3.375" style="570" customWidth="1"/>
    <col min="3856" max="3856" width="6.5" style="570" customWidth="1"/>
    <col min="3857" max="3857" width="7.25" style="570" customWidth="1"/>
    <col min="3858" max="3860" width="5.875" style="570" customWidth="1"/>
    <col min="3861" max="3861" width="3.625" style="570" customWidth="1"/>
    <col min="3862" max="4096" width="9" style="570"/>
    <col min="4097" max="4097" width="7.75" style="570" customWidth="1"/>
    <col min="4098" max="4105" width="3.375" style="570" customWidth="1"/>
    <col min="4106" max="4107" width="3" style="570" customWidth="1"/>
    <col min="4108" max="4111" width="3.375" style="570" customWidth="1"/>
    <col min="4112" max="4112" width="6.5" style="570" customWidth="1"/>
    <col min="4113" max="4113" width="7.25" style="570" customWidth="1"/>
    <col min="4114" max="4116" width="5.875" style="570" customWidth="1"/>
    <col min="4117" max="4117" width="3.625" style="570" customWidth="1"/>
    <col min="4118" max="4352" width="9" style="570"/>
    <col min="4353" max="4353" width="7.75" style="570" customWidth="1"/>
    <col min="4354" max="4361" width="3.375" style="570" customWidth="1"/>
    <col min="4362" max="4363" width="3" style="570" customWidth="1"/>
    <col min="4364" max="4367" width="3.375" style="570" customWidth="1"/>
    <col min="4368" max="4368" width="6.5" style="570" customWidth="1"/>
    <col min="4369" max="4369" width="7.25" style="570" customWidth="1"/>
    <col min="4370" max="4372" width="5.875" style="570" customWidth="1"/>
    <col min="4373" max="4373" width="3.625" style="570" customWidth="1"/>
    <col min="4374" max="4608" width="9" style="570"/>
    <col min="4609" max="4609" width="7.75" style="570" customWidth="1"/>
    <col min="4610" max="4617" width="3.375" style="570" customWidth="1"/>
    <col min="4618" max="4619" width="3" style="570" customWidth="1"/>
    <col min="4620" max="4623" width="3.375" style="570" customWidth="1"/>
    <col min="4624" max="4624" width="6.5" style="570" customWidth="1"/>
    <col min="4625" max="4625" width="7.25" style="570" customWidth="1"/>
    <col min="4626" max="4628" width="5.875" style="570" customWidth="1"/>
    <col min="4629" max="4629" width="3.625" style="570" customWidth="1"/>
    <col min="4630" max="4864" width="9" style="570"/>
    <col min="4865" max="4865" width="7.75" style="570" customWidth="1"/>
    <col min="4866" max="4873" width="3.375" style="570" customWidth="1"/>
    <col min="4874" max="4875" width="3" style="570" customWidth="1"/>
    <col min="4876" max="4879" width="3.375" style="570" customWidth="1"/>
    <col min="4880" max="4880" width="6.5" style="570" customWidth="1"/>
    <col min="4881" max="4881" width="7.25" style="570" customWidth="1"/>
    <col min="4882" max="4884" width="5.875" style="570" customWidth="1"/>
    <col min="4885" max="4885" width="3.625" style="570" customWidth="1"/>
    <col min="4886" max="5120" width="9" style="570"/>
    <col min="5121" max="5121" width="7.75" style="570" customWidth="1"/>
    <col min="5122" max="5129" width="3.375" style="570" customWidth="1"/>
    <col min="5130" max="5131" width="3" style="570" customWidth="1"/>
    <col min="5132" max="5135" width="3.375" style="570" customWidth="1"/>
    <col min="5136" max="5136" width="6.5" style="570" customWidth="1"/>
    <col min="5137" max="5137" width="7.25" style="570" customWidth="1"/>
    <col min="5138" max="5140" width="5.875" style="570" customWidth="1"/>
    <col min="5141" max="5141" width="3.625" style="570" customWidth="1"/>
    <col min="5142" max="5376" width="9" style="570"/>
    <col min="5377" max="5377" width="7.75" style="570" customWidth="1"/>
    <col min="5378" max="5385" width="3.375" style="570" customWidth="1"/>
    <col min="5386" max="5387" width="3" style="570" customWidth="1"/>
    <col min="5388" max="5391" width="3.375" style="570" customWidth="1"/>
    <col min="5392" max="5392" width="6.5" style="570" customWidth="1"/>
    <col min="5393" max="5393" width="7.25" style="570" customWidth="1"/>
    <col min="5394" max="5396" width="5.875" style="570" customWidth="1"/>
    <col min="5397" max="5397" width="3.625" style="570" customWidth="1"/>
    <col min="5398" max="5632" width="9" style="570"/>
    <col min="5633" max="5633" width="7.75" style="570" customWidth="1"/>
    <col min="5634" max="5641" width="3.375" style="570" customWidth="1"/>
    <col min="5642" max="5643" width="3" style="570" customWidth="1"/>
    <col min="5644" max="5647" width="3.375" style="570" customWidth="1"/>
    <col min="5648" max="5648" width="6.5" style="570" customWidth="1"/>
    <col min="5649" max="5649" width="7.25" style="570" customWidth="1"/>
    <col min="5650" max="5652" width="5.875" style="570" customWidth="1"/>
    <col min="5653" max="5653" width="3.625" style="570" customWidth="1"/>
    <col min="5654" max="5888" width="9" style="570"/>
    <col min="5889" max="5889" width="7.75" style="570" customWidth="1"/>
    <col min="5890" max="5897" width="3.375" style="570" customWidth="1"/>
    <col min="5898" max="5899" width="3" style="570" customWidth="1"/>
    <col min="5900" max="5903" width="3.375" style="570" customWidth="1"/>
    <col min="5904" max="5904" width="6.5" style="570" customWidth="1"/>
    <col min="5905" max="5905" width="7.25" style="570" customWidth="1"/>
    <col min="5906" max="5908" width="5.875" style="570" customWidth="1"/>
    <col min="5909" max="5909" width="3.625" style="570" customWidth="1"/>
    <col min="5910" max="6144" width="9" style="570"/>
    <col min="6145" max="6145" width="7.75" style="570" customWidth="1"/>
    <col min="6146" max="6153" width="3.375" style="570" customWidth="1"/>
    <col min="6154" max="6155" width="3" style="570" customWidth="1"/>
    <col min="6156" max="6159" width="3.375" style="570" customWidth="1"/>
    <col min="6160" max="6160" width="6.5" style="570" customWidth="1"/>
    <col min="6161" max="6161" width="7.25" style="570" customWidth="1"/>
    <col min="6162" max="6164" width="5.875" style="570" customWidth="1"/>
    <col min="6165" max="6165" width="3.625" style="570" customWidth="1"/>
    <col min="6166" max="6400" width="9" style="570"/>
    <col min="6401" max="6401" width="7.75" style="570" customWidth="1"/>
    <col min="6402" max="6409" width="3.375" style="570" customWidth="1"/>
    <col min="6410" max="6411" width="3" style="570" customWidth="1"/>
    <col min="6412" max="6415" width="3.375" style="570" customWidth="1"/>
    <col min="6416" max="6416" width="6.5" style="570" customWidth="1"/>
    <col min="6417" max="6417" width="7.25" style="570" customWidth="1"/>
    <col min="6418" max="6420" width="5.875" style="570" customWidth="1"/>
    <col min="6421" max="6421" width="3.625" style="570" customWidth="1"/>
    <col min="6422" max="6656" width="9" style="570"/>
    <col min="6657" max="6657" width="7.75" style="570" customWidth="1"/>
    <col min="6658" max="6665" width="3.375" style="570" customWidth="1"/>
    <col min="6666" max="6667" width="3" style="570" customWidth="1"/>
    <col min="6668" max="6671" width="3.375" style="570" customWidth="1"/>
    <col min="6672" max="6672" width="6.5" style="570" customWidth="1"/>
    <col min="6673" max="6673" width="7.25" style="570" customWidth="1"/>
    <col min="6674" max="6676" width="5.875" style="570" customWidth="1"/>
    <col min="6677" max="6677" width="3.625" style="570" customWidth="1"/>
    <col min="6678" max="6912" width="9" style="570"/>
    <col min="6913" max="6913" width="7.75" style="570" customWidth="1"/>
    <col min="6914" max="6921" width="3.375" style="570" customWidth="1"/>
    <col min="6922" max="6923" width="3" style="570" customWidth="1"/>
    <col min="6924" max="6927" width="3.375" style="570" customWidth="1"/>
    <col min="6928" max="6928" width="6.5" style="570" customWidth="1"/>
    <col min="6929" max="6929" width="7.25" style="570" customWidth="1"/>
    <col min="6930" max="6932" width="5.875" style="570" customWidth="1"/>
    <col min="6933" max="6933" width="3.625" style="570" customWidth="1"/>
    <col min="6934" max="7168" width="9" style="570"/>
    <col min="7169" max="7169" width="7.75" style="570" customWidth="1"/>
    <col min="7170" max="7177" width="3.375" style="570" customWidth="1"/>
    <col min="7178" max="7179" width="3" style="570" customWidth="1"/>
    <col min="7180" max="7183" width="3.375" style="570" customWidth="1"/>
    <col min="7184" max="7184" width="6.5" style="570" customWidth="1"/>
    <col min="7185" max="7185" width="7.25" style="570" customWidth="1"/>
    <col min="7186" max="7188" width="5.875" style="570" customWidth="1"/>
    <col min="7189" max="7189" width="3.625" style="570" customWidth="1"/>
    <col min="7190" max="7424" width="9" style="570"/>
    <col min="7425" max="7425" width="7.75" style="570" customWidth="1"/>
    <col min="7426" max="7433" width="3.375" style="570" customWidth="1"/>
    <col min="7434" max="7435" width="3" style="570" customWidth="1"/>
    <col min="7436" max="7439" width="3.375" style="570" customWidth="1"/>
    <col min="7440" max="7440" width="6.5" style="570" customWidth="1"/>
    <col min="7441" max="7441" width="7.25" style="570" customWidth="1"/>
    <col min="7442" max="7444" width="5.875" style="570" customWidth="1"/>
    <col min="7445" max="7445" width="3.625" style="570" customWidth="1"/>
    <col min="7446" max="7680" width="9" style="570"/>
    <col min="7681" max="7681" width="7.75" style="570" customWidth="1"/>
    <col min="7682" max="7689" width="3.375" style="570" customWidth="1"/>
    <col min="7690" max="7691" width="3" style="570" customWidth="1"/>
    <col min="7692" max="7695" width="3.375" style="570" customWidth="1"/>
    <col min="7696" max="7696" width="6.5" style="570" customWidth="1"/>
    <col min="7697" max="7697" width="7.25" style="570" customWidth="1"/>
    <col min="7698" max="7700" width="5.875" style="570" customWidth="1"/>
    <col min="7701" max="7701" width="3.625" style="570" customWidth="1"/>
    <col min="7702" max="7936" width="9" style="570"/>
    <col min="7937" max="7937" width="7.75" style="570" customWidth="1"/>
    <col min="7938" max="7945" width="3.375" style="570" customWidth="1"/>
    <col min="7946" max="7947" width="3" style="570" customWidth="1"/>
    <col min="7948" max="7951" width="3.375" style="570" customWidth="1"/>
    <col min="7952" max="7952" width="6.5" style="570" customWidth="1"/>
    <col min="7953" max="7953" width="7.25" style="570" customWidth="1"/>
    <col min="7954" max="7956" width="5.875" style="570" customWidth="1"/>
    <col min="7957" max="7957" width="3.625" style="570" customWidth="1"/>
    <col min="7958" max="8192" width="9" style="570"/>
    <col min="8193" max="8193" width="7.75" style="570" customWidth="1"/>
    <col min="8194" max="8201" width="3.375" style="570" customWidth="1"/>
    <col min="8202" max="8203" width="3" style="570" customWidth="1"/>
    <col min="8204" max="8207" width="3.375" style="570" customWidth="1"/>
    <col min="8208" max="8208" width="6.5" style="570" customWidth="1"/>
    <col min="8209" max="8209" width="7.25" style="570" customWidth="1"/>
    <col min="8210" max="8212" width="5.875" style="570" customWidth="1"/>
    <col min="8213" max="8213" width="3.625" style="570" customWidth="1"/>
    <col min="8214" max="8448" width="9" style="570"/>
    <col min="8449" max="8449" width="7.75" style="570" customWidth="1"/>
    <col min="8450" max="8457" width="3.375" style="570" customWidth="1"/>
    <col min="8458" max="8459" width="3" style="570" customWidth="1"/>
    <col min="8460" max="8463" width="3.375" style="570" customWidth="1"/>
    <col min="8464" max="8464" width="6.5" style="570" customWidth="1"/>
    <col min="8465" max="8465" width="7.25" style="570" customWidth="1"/>
    <col min="8466" max="8468" width="5.875" style="570" customWidth="1"/>
    <col min="8469" max="8469" width="3.625" style="570" customWidth="1"/>
    <col min="8470" max="8704" width="9" style="570"/>
    <col min="8705" max="8705" width="7.75" style="570" customWidth="1"/>
    <col min="8706" max="8713" width="3.375" style="570" customWidth="1"/>
    <col min="8714" max="8715" width="3" style="570" customWidth="1"/>
    <col min="8716" max="8719" width="3.375" style="570" customWidth="1"/>
    <col min="8720" max="8720" width="6.5" style="570" customWidth="1"/>
    <col min="8721" max="8721" width="7.25" style="570" customWidth="1"/>
    <col min="8722" max="8724" width="5.875" style="570" customWidth="1"/>
    <col min="8725" max="8725" width="3.625" style="570" customWidth="1"/>
    <col min="8726" max="8960" width="9" style="570"/>
    <col min="8961" max="8961" width="7.75" style="570" customWidth="1"/>
    <col min="8962" max="8969" width="3.375" style="570" customWidth="1"/>
    <col min="8970" max="8971" width="3" style="570" customWidth="1"/>
    <col min="8972" max="8975" width="3.375" style="570" customWidth="1"/>
    <col min="8976" max="8976" width="6.5" style="570" customWidth="1"/>
    <col min="8977" max="8977" width="7.25" style="570" customWidth="1"/>
    <col min="8978" max="8980" width="5.875" style="570" customWidth="1"/>
    <col min="8981" max="8981" width="3.625" style="570" customWidth="1"/>
    <col min="8982" max="9216" width="9" style="570"/>
    <col min="9217" max="9217" width="7.75" style="570" customWidth="1"/>
    <col min="9218" max="9225" width="3.375" style="570" customWidth="1"/>
    <col min="9226" max="9227" width="3" style="570" customWidth="1"/>
    <col min="9228" max="9231" width="3.375" style="570" customWidth="1"/>
    <col min="9232" max="9232" width="6.5" style="570" customWidth="1"/>
    <col min="9233" max="9233" width="7.25" style="570" customWidth="1"/>
    <col min="9234" max="9236" width="5.875" style="570" customWidth="1"/>
    <col min="9237" max="9237" width="3.625" style="570" customWidth="1"/>
    <col min="9238" max="9472" width="9" style="570"/>
    <col min="9473" max="9473" width="7.75" style="570" customWidth="1"/>
    <col min="9474" max="9481" width="3.375" style="570" customWidth="1"/>
    <col min="9482" max="9483" width="3" style="570" customWidth="1"/>
    <col min="9484" max="9487" width="3.375" style="570" customWidth="1"/>
    <col min="9488" max="9488" width="6.5" style="570" customWidth="1"/>
    <col min="9489" max="9489" width="7.25" style="570" customWidth="1"/>
    <col min="9490" max="9492" width="5.875" style="570" customWidth="1"/>
    <col min="9493" max="9493" width="3.625" style="570" customWidth="1"/>
    <col min="9494" max="9728" width="9" style="570"/>
    <col min="9729" max="9729" width="7.75" style="570" customWidth="1"/>
    <col min="9730" max="9737" width="3.375" style="570" customWidth="1"/>
    <col min="9738" max="9739" width="3" style="570" customWidth="1"/>
    <col min="9740" max="9743" width="3.375" style="570" customWidth="1"/>
    <col min="9744" max="9744" width="6.5" style="570" customWidth="1"/>
    <col min="9745" max="9745" width="7.25" style="570" customWidth="1"/>
    <col min="9746" max="9748" width="5.875" style="570" customWidth="1"/>
    <col min="9749" max="9749" width="3.625" style="570" customWidth="1"/>
    <col min="9750" max="9984" width="9" style="570"/>
    <col min="9985" max="9985" width="7.75" style="570" customWidth="1"/>
    <col min="9986" max="9993" width="3.375" style="570" customWidth="1"/>
    <col min="9994" max="9995" width="3" style="570" customWidth="1"/>
    <col min="9996" max="9999" width="3.375" style="570" customWidth="1"/>
    <col min="10000" max="10000" width="6.5" style="570" customWidth="1"/>
    <col min="10001" max="10001" width="7.25" style="570" customWidth="1"/>
    <col min="10002" max="10004" width="5.875" style="570" customWidth="1"/>
    <col min="10005" max="10005" width="3.625" style="570" customWidth="1"/>
    <col min="10006" max="10240" width="9" style="570"/>
    <col min="10241" max="10241" width="7.75" style="570" customWidth="1"/>
    <col min="10242" max="10249" width="3.375" style="570" customWidth="1"/>
    <col min="10250" max="10251" width="3" style="570" customWidth="1"/>
    <col min="10252" max="10255" width="3.375" style="570" customWidth="1"/>
    <col min="10256" max="10256" width="6.5" style="570" customWidth="1"/>
    <col min="10257" max="10257" width="7.25" style="570" customWidth="1"/>
    <col min="10258" max="10260" width="5.875" style="570" customWidth="1"/>
    <col min="10261" max="10261" width="3.625" style="570" customWidth="1"/>
    <col min="10262" max="10496" width="9" style="570"/>
    <col min="10497" max="10497" width="7.75" style="570" customWidth="1"/>
    <col min="10498" max="10505" width="3.375" style="570" customWidth="1"/>
    <col min="10506" max="10507" width="3" style="570" customWidth="1"/>
    <col min="10508" max="10511" width="3.375" style="570" customWidth="1"/>
    <col min="10512" max="10512" width="6.5" style="570" customWidth="1"/>
    <col min="10513" max="10513" width="7.25" style="570" customWidth="1"/>
    <col min="10514" max="10516" width="5.875" style="570" customWidth="1"/>
    <col min="10517" max="10517" width="3.625" style="570" customWidth="1"/>
    <col min="10518" max="10752" width="9" style="570"/>
    <col min="10753" max="10753" width="7.75" style="570" customWidth="1"/>
    <col min="10754" max="10761" width="3.375" style="570" customWidth="1"/>
    <col min="10762" max="10763" width="3" style="570" customWidth="1"/>
    <col min="10764" max="10767" width="3.375" style="570" customWidth="1"/>
    <col min="10768" max="10768" width="6.5" style="570" customWidth="1"/>
    <col min="10769" max="10769" width="7.25" style="570" customWidth="1"/>
    <col min="10770" max="10772" width="5.875" style="570" customWidth="1"/>
    <col min="10773" max="10773" width="3.625" style="570" customWidth="1"/>
    <col min="10774" max="11008" width="9" style="570"/>
    <col min="11009" max="11009" width="7.75" style="570" customWidth="1"/>
    <col min="11010" max="11017" width="3.375" style="570" customWidth="1"/>
    <col min="11018" max="11019" width="3" style="570" customWidth="1"/>
    <col min="11020" max="11023" width="3.375" style="570" customWidth="1"/>
    <col min="11024" max="11024" width="6.5" style="570" customWidth="1"/>
    <col min="11025" max="11025" width="7.25" style="570" customWidth="1"/>
    <col min="11026" max="11028" width="5.875" style="570" customWidth="1"/>
    <col min="11029" max="11029" width="3.625" style="570" customWidth="1"/>
    <col min="11030" max="11264" width="9" style="570"/>
    <col min="11265" max="11265" width="7.75" style="570" customWidth="1"/>
    <col min="11266" max="11273" width="3.375" style="570" customWidth="1"/>
    <col min="11274" max="11275" width="3" style="570" customWidth="1"/>
    <col min="11276" max="11279" width="3.375" style="570" customWidth="1"/>
    <col min="11280" max="11280" width="6.5" style="570" customWidth="1"/>
    <col min="11281" max="11281" width="7.25" style="570" customWidth="1"/>
    <col min="11282" max="11284" width="5.875" style="570" customWidth="1"/>
    <col min="11285" max="11285" width="3.625" style="570" customWidth="1"/>
    <col min="11286" max="11520" width="9" style="570"/>
    <col min="11521" max="11521" width="7.75" style="570" customWidth="1"/>
    <col min="11522" max="11529" width="3.375" style="570" customWidth="1"/>
    <col min="11530" max="11531" width="3" style="570" customWidth="1"/>
    <col min="11532" max="11535" width="3.375" style="570" customWidth="1"/>
    <col min="11536" max="11536" width="6.5" style="570" customWidth="1"/>
    <col min="11537" max="11537" width="7.25" style="570" customWidth="1"/>
    <col min="11538" max="11540" width="5.875" style="570" customWidth="1"/>
    <col min="11541" max="11541" width="3.625" style="570" customWidth="1"/>
    <col min="11542" max="11776" width="9" style="570"/>
    <col min="11777" max="11777" width="7.75" style="570" customWidth="1"/>
    <col min="11778" max="11785" width="3.375" style="570" customWidth="1"/>
    <col min="11786" max="11787" width="3" style="570" customWidth="1"/>
    <col min="11788" max="11791" width="3.375" style="570" customWidth="1"/>
    <col min="11792" max="11792" width="6.5" style="570" customWidth="1"/>
    <col min="11793" max="11793" width="7.25" style="570" customWidth="1"/>
    <col min="11794" max="11796" width="5.875" style="570" customWidth="1"/>
    <col min="11797" max="11797" width="3.625" style="570" customWidth="1"/>
    <col min="11798" max="12032" width="9" style="570"/>
    <col min="12033" max="12033" width="7.75" style="570" customWidth="1"/>
    <col min="12034" max="12041" width="3.375" style="570" customWidth="1"/>
    <col min="12042" max="12043" width="3" style="570" customWidth="1"/>
    <col min="12044" max="12047" width="3.375" style="570" customWidth="1"/>
    <col min="12048" max="12048" width="6.5" style="570" customWidth="1"/>
    <col min="12049" max="12049" width="7.25" style="570" customWidth="1"/>
    <col min="12050" max="12052" width="5.875" style="570" customWidth="1"/>
    <col min="12053" max="12053" width="3.625" style="570" customWidth="1"/>
    <col min="12054" max="12288" width="9" style="570"/>
    <col min="12289" max="12289" width="7.75" style="570" customWidth="1"/>
    <col min="12290" max="12297" width="3.375" style="570" customWidth="1"/>
    <col min="12298" max="12299" width="3" style="570" customWidth="1"/>
    <col min="12300" max="12303" width="3.375" style="570" customWidth="1"/>
    <col min="12304" max="12304" width="6.5" style="570" customWidth="1"/>
    <col min="12305" max="12305" width="7.25" style="570" customWidth="1"/>
    <col min="12306" max="12308" width="5.875" style="570" customWidth="1"/>
    <col min="12309" max="12309" width="3.625" style="570" customWidth="1"/>
    <col min="12310" max="12544" width="9" style="570"/>
    <col min="12545" max="12545" width="7.75" style="570" customWidth="1"/>
    <col min="12546" max="12553" width="3.375" style="570" customWidth="1"/>
    <col min="12554" max="12555" width="3" style="570" customWidth="1"/>
    <col min="12556" max="12559" width="3.375" style="570" customWidth="1"/>
    <col min="12560" max="12560" width="6.5" style="570" customWidth="1"/>
    <col min="12561" max="12561" width="7.25" style="570" customWidth="1"/>
    <col min="12562" max="12564" width="5.875" style="570" customWidth="1"/>
    <col min="12565" max="12565" width="3.625" style="570" customWidth="1"/>
    <col min="12566" max="12800" width="9" style="570"/>
    <col min="12801" max="12801" width="7.75" style="570" customWidth="1"/>
    <col min="12802" max="12809" width="3.375" style="570" customWidth="1"/>
    <col min="12810" max="12811" width="3" style="570" customWidth="1"/>
    <col min="12812" max="12815" width="3.375" style="570" customWidth="1"/>
    <col min="12816" max="12816" width="6.5" style="570" customWidth="1"/>
    <col min="12817" max="12817" width="7.25" style="570" customWidth="1"/>
    <col min="12818" max="12820" width="5.875" style="570" customWidth="1"/>
    <col min="12821" max="12821" width="3.625" style="570" customWidth="1"/>
    <col min="12822" max="13056" width="9" style="570"/>
    <col min="13057" max="13057" width="7.75" style="570" customWidth="1"/>
    <col min="13058" max="13065" width="3.375" style="570" customWidth="1"/>
    <col min="13066" max="13067" width="3" style="570" customWidth="1"/>
    <col min="13068" max="13071" width="3.375" style="570" customWidth="1"/>
    <col min="13072" max="13072" width="6.5" style="570" customWidth="1"/>
    <col min="13073" max="13073" width="7.25" style="570" customWidth="1"/>
    <col min="13074" max="13076" width="5.875" style="570" customWidth="1"/>
    <col min="13077" max="13077" width="3.625" style="570" customWidth="1"/>
    <col min="13078" max="13312" width="9" style="570"/>
    <col min="13313" max="13313" width="7.75" style="570" customWidth="1"/>
    <col min="13314" max="13321" width="3.375" style="570" customWidth="1"/>
    <col min="13322" max="13323" width="3" style="570" customWidth="1"/>
    <col min="13324" max="13327" width="3.375" style="570" customWidth="1"/>
    <col min="13328" max="13328" width="6.5" style="570" customWidth="1"/>
    <col min="13329" max="13329" width="7.25" style="570" customWidth="1"/>
    <col min="13330" max="13332" width="5.875" style="570" customWidth="1"/>
    <col min="13333" max="13333" width="3.625" style="570" customWidth="1"/>
    <col min="13334" max="13568" width="9" style="570"/>
    <col min="13569" max="13569" width="7.75" style="570" customWidth="1"/>
    <col min="13570" max="13577" width="3.375" style="570" customWidth="1"/>
    <col min="13578" max="13579" width="3" style="570" customWidth="1"/>
    <col min="13580" max="13583" width="3.375" style="570" customWidth="1"/>
    <col min="13584" max="13584" width="6.5" style="570" customWidth="1"/>
    <col min="13585" max="13585" width="7.25" style="570" customWidth="1"/>
    <col min="13586" max="13588" width="5.875" style="570" customWidth="1"/>
    <col min="13589" max="13589" width="3.625" style="570" customWidth="1"/>
    <col min="13590" max="13824" width="9" style="570"/>
    <col min="13825" max="13825" width="7.75" style="570" customWidth="1"/>
    <col min="13826" max="13833" width="3.375" style="570" customWidth="1"/>
    <col min="13834" max="13835" width="3" style="570" customWidth="1"/>
    <col min="13836" max="13839" width="3.375" style="570" customWidth="1"/>
    <col min="13840" max="13840" width="6.5" style="570" customWidth="1"/>
    <col min="13841" max="13841" width="7.25" style="570" customWidth="1"/>
    <col min="13842" max="13844" width="5.875" style="570" customWidth="1"/>
    <col min="13845" max="13845" width="3.625" style="570" customWidth="1"/>
    <col min="13846" max="14080" width="9" style="570"/>
    <col min="14081" max="14081" width="7.75" style="570" customWidth="1"/>
    <col min="14082" max="14089" width="3.375" style="570" customWidth="1"/>
    <col min="14090" max="14091" width="3" style="570" customWidth="1"/>
    <col min="14092" max="14095" width="3.375" style="570" customWidth="1"/>
    <col min="14096" max="14096" width="6.5" style="570" customWidth="1"/>
    <col min="14097" max="14097" width="7.25" style="570" customWidth="1"/>
    <col min="14098" max="14100" width="5.875" style="570" customWidth="1"/>
    <col min="14101" max="14101" width="3.625" style="570" customWidth="1"/>
    <col min="14102" max="14336" width="9" style="570"/>
    <col min="14337" max="14337" width="7.75" style="570" customWidth="1"/>
    <col min="14338" max="14345" width="3.375" style="570" customWidth="1"/>
    <col min="14346" max="14347" width="3" style="570" customWidth="1"/>
    <col min="14348" max="14351" width="3.375" style="570" customWidth="1"/>
    <col min="14352" max="14352" width="6.5" style="570" customWidth="1"/>
    <col min="14353" max="14353" width="7.25" style="570" customWidth="1"/>
    <col min="14354" max="14356" width="5.875" style="570" customWidth="1"/>
    <col min="14357" max="14357" width="3.625" style="570" customWidth="1"/>
    <col min="14358" max="14592" width="9" style="570"/>
    <col min="14593" max="14593" width="7.75" style="570" customWidth="1"/>
    <col min="14594" max="14601" width="3.375" style="570" customWidth="1"/>
    <col min="14602" max="14603" width="3" style="570" customWidth="1"/>
    <col min="14604" max="14607" width="3.375" style="570" customWidth="1"/>
    <col min="14608" max="14608" width="6.5" style="570" customWidth="1"/>
    <col min="14609" max="14609" width="7.25" style="570" customWidth="1"/>
    <col min="14610" max="14612" width="5.875" style="570" customWidth="1"/>
    <col min="14613" max="14613" width="3.625" style="570" customWidth="1"/>
    <col min="14614" max="14848" width="9" style="570"/>
    <col min="14849" max="14849" width="7.75" style="570" customWidth="1"/>
    <col min="14850" max="14857" width="3.375" style="570" customWidth="1"/>
    <col min="14858" max="14859" width="3" style="570" customWidth="1"/>
    <col min="14860" max="14863" width="3.375" style="570" customWidth="1"/>
    <col min="14864" max="14864" width="6.5" style="570" customWidth="1"/>
    <col min="14865" max="14865" width="7.25" style="570" customWidth="1"/>
    <col min="14866" max="14868" width="5.875" style="570" customWidth="1"/>
    <col min="14869" max="14869" width="3.625" style="570" customWidth="1"/>
    <col min="14870" max="15104" width="9" style="570"/>
    <col min="15105" max="15105" width="7.75" style="570" customWidth="1"/>
    <col min="15106" max="15113" width="3.375" style="570" customWidth="1"/>
    <col min="15114" max="15115" width="3" style="570" customWidth="1"/>
    <col min="15116" max="15119" width="3.375" style="570" customWidth="1"/>
    <col min="15120" max="15120" width="6.5" style="570" customWidth="1"/>
    <col min="15121" max="15121" width="7.25" style="570" customWidth="1"/>
    <col min="15122" max="15124" width="5.875" style="570" customWidth="1"/>
    <col min="15125" max="15125" width="3.625" style="570" customWidth="1"/>
    <col min="15126" max="15360" width="9" style="570"/>
    <col min="15361" max="15361" width="7.75" style="570" customWidth="1"/>
    <col min="15362" max="15369" width="3.375" style="570" customWidth="1"/>
    <col min="15370" max="15371" width="3" style="570" customWidth="1"/>
    <col min="15372" max="15375" width="3.375" style="570" customWidth="1"/>
    <col min="15376" max="15376" width="6.5" style="570" customWidth="1"/>
    <col min="15377" max="15377" width="7.25" style="570" customWidth="1"/>
    <col min="15378" max="15380" width="5.875" style="570" customWidth="1"/>
    <col min="15381" max="15381" width="3.625" style="570" customWidth="1"/>
    <col min="15382" max="15616" width="9" style="570"/>
    <col min="15617" max="15617" width="7.75" style="570" customWidth="1"/>
    <col min="15618" max="15625" width="3.375" style="570" customWidth="1"/>
    <col min="15626" max="15627" width="3" style="570" customWidth="1"/>
    <col min="15628" max="15631" width="3.375" style="570" customWidth="1"/>
    <col min="15632" max="15632" width="6.5" style="570" customWidth="1"/>
    <col min="15633" max="15633" width="7.25" style="570" customWidth="1"/>
    <col min="15634" max="15636" width="5.875" style="570" customWidth="1"/>
    <col min="15637" max="15637" width="3.625" style="570" customWidth="1"/>
    <col min="15638" max="15872" width="9" style="570"/>
    <col min="15873" max="15873" width="7.75" style="570" customWidth="1"/>
    <col min="15874" max="15881" width="3.375" style="570" customWidth="1"/>
    <col min="15882" max="15883" width="3" style="570" customWidth="1"/>
    <col min="15884" max="15887" width="3.375" style="570" customWidth="1"/>
    <col min="15888" max="15888" width="6.5" style="570" customWidth="1"/>
    <col min="15889" max="15889" width="7.25" style="570" customWidth="1"/>
    <col min="15890" max="15892" width="5.875" style="570" customWidth="1"/>
    <col min="15893" max="15893" width="3.625" style="570" customWidth="1"/>
    <col min="15894" max="16128" width="9" style="570"/>
    <col min="16129" max="16129" width="7.75" style="570" customWidth="1"/>
    <col min="16130" max="16137" width="3.375" style="570" customWidth="1"/>
    <col min="16138" max="16139" width="3" style="570" customWidth="1"/>
    <col min="16140" max="16143" width="3.375" style="570" customWidth="1"/>
    <col min="16144" max="16144" width="6.5" style="570" customWidth="1"/>
    <col min="16145" max="16145" width="7.25" style="570" customWidth="1"/>
    <col min="16146" max="16148" width="5.875" style="570" customWidth="1"/>
    <col min="16149" max="16149" width="3.625" style="570" customWidth="1"/>
    <col min="16150" max="16384" width="9" style="570"/>
  </cols>
  <sheetData>
    <row r="1" spans="1:23" s="1" customFormat="1">
      <c r="A1" s="1018" t="s">
        <v>550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</row>
    <row r="2" spans="1:23" ht="7.5" customHeight="1" thickBot="1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9"/>
      <c r="V2" s="568"/>
      <c r="W2" s="568"/>
    </row>
    <row r="3" spans="1:23" s="572" customFormat="1" ht="13.5" customHeight="1">
      <c r="A3" s="1144" t="s">
        <v>551</v>
      </c>
      <c r="B3" s="1119" t="s">
        <v>552</v>
      </c>
      <c r="C3" s="1121"/>
      <c r="D3" s="1121"/>
      <c r="E3" s="1122"/>
      <c r="F3" s="1119" t="s">
        <v>553</v>
      </c>
      <c r="G3" s="1121"/>
      <c r="H3" s="1121"/>
      <c r="I3" s="1121"/>
      <c r="J3" s="1122"/>
      <c r="K3" s="1245" t="s">
        <v>554</v>
      </c>
      <c r="L3" s="1145" t="s">
        <v>555</v>
      </c>
      <c r="M3" s="1122"/>
      <c r="N3" s="1145" t="s">
        <v>556</v>
      </c>
      <c r="O3" s="1122"/>
      <c r="P3" s="1145" t="s">
        <v>557</v>
      </c>
      <c r="Q3" s="1121"/>
      <c r="R3" s="1121"/>
      <c r="S3" s="1121"/>
      <c r="T3" s="1121"/>
      <c r="U3" s="1239" t="s">
        <v>551</v>
      </c>
      <c r="V3" s="571"/>
    </row>
    <row r="4" spans="1:23" s="572" customFormat="1" ht="19.5" customHeight="1">
      <c r="A4" s="1125"/>
      <c r="B4" s="1242" t="s">
        <v>83</v>
      </c>
      <c r="C4" s="1244" t="s">
        <v>558</v>
      </c>
      <c r="D4" s="1244" t="s">
        <v>559</v>
      </c>
      <c r="E4" s="1244" t="s">
        <v>127</v>
      </c>
      <c r="F4" s="1242" t="s">
        <v>83</v>
      </c>
      <c r="G4" s="1244" t="s">
        <v>560</v>
      </c>
      <c r="H4" s="1244" t="s">
        <v>561</v>
      </c>
      <c r="I4" s="1244" t="s">
        <v>562</v>
      </c>
      <c r="J4" s="1244" t="s">
        <v>563</v>
      </c>
      <c r="K4" s="1242"/>
      <c r="L4" s="1244" t="s">
        <v>564</v>
      </c>
      <c r="M4" s="1244" t="s">
        <v>565</v>
      </c>
      <c r="N4" s="1244" t="s">
        <v>566</v>
      </c>
      <c r="O4" s="1244" t="s">
        <v>567</v>
      </c>
      <c r="P4" s="1136" t="s">
        <v>568</v>
      </c>
      <c r="Q4" s="1138"/>
      <c r="R4" s="1244" t="s">
        <v>559</v>
      </c>
      <c r="S4" s="1244" t="s">
        <v>127</v>
      </c>
      <c r="T4" s="1246" t="s">
        <v>569</v>
      </c>
      <c r="U4" s="1240"/>
      <c r="V4" s="571"/>
    </row>
    <row r="5" spans="1:23" s="572" customFormat="1" ht="19.5" customHeight="1">
      <c r="A5" s="1128"/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298" t="s">
        <v>570</v>
      </c>
      <c r="Q5" s="298" t="s">
        <v>571</v>
      </c>
      <c r="R5" s="1243"/>
      <c r="S5" s="1243"/>
      <c r="T5" s="1247"/>
      <c r="U5" s="1241"/>
      <c r="V5" s="571"/>
    </row>
    <row r="6" spans="1:23" s="292" customFormat="1" ht="14.25" customHeight="1">
      <c r="A6" s="573">
        <v>29</v>
      </c>
      <c r="B6" s="574">
        <v>33</v>
      </c>
      <c r="C6" s="575">
        <v>26</v>
      </c>
      <c r="D6" s="575">
        <v>3</v>
      </c>
      <c r="E6" s="575">
        <v>4</v>
      </c>
      <c r="F6" s="576">
        <v>34</v>
      </c>
      <c r="G6" s="577">
        <v>4</v>
      </c>
      <c r="H6" s="575">
        <v>1</v>
      </c>
      <c r="I6" s="575">
        <v>5</v>
      </c>
      <c r="J6" s="575">
        <v>24</v>
      </c>
      <c r="K6" s="576">
        <v>704</v>
      </c>
      <c r="L6" s="576">
        <v>2</v>
      </c>
      <c r="M6" s="575">
        <v>11</v>
      </c>
      <c r="N6" s="575">
        <v>22</v>
      </c>
      <c r="O6" s="575">
        <v>35</v>
      </c>
      <c r="P6" s="576">
        <v>23791</v>
      </c>
      <c r="Q6" s="575">
        <v>6537</v>
      </c>
      <c r="R6" s="575">
        <v>1677</v>
      </c>
      <c r="S6" s="575">
        <v>4641</v>
      </c>
      <c r="T6" s="575">
        <v>0</v>
      </c>
      <c r="U6" s="578">
        <v>29</v>
      </c>
      <c r="V6" s="579"/>
      <c r="W6" s="580">
        <f>P6+Q6+R6+S6+T6</f>
        <v>36646</v>
      </c>
    </row>
    <row r="7" spans="1:23" s="292" customFormat="1" ht="14.25" customHeight="1">
      <c r="A7" s="581" t="s">
        <v>226</v>
      </c>
      <c r="B7" s="574">
        <v>20</v>
      </c>
      <c r="C7" s="575">
        <v>18</v>
      </c>
      <c r="D7" s="575">
        <v>1</v>
      </c>
      <c r="E7" s="575">
        <v>1</v>
      </c>
      <c r="F7" s="574">
        <v>22</v>
      </c>
      <c r="G7" s="575">
        <v>4</v>
      </c>
      <c r="H7" s="575">
        <v>1</v>
      </c>
      <c r="I7" s="575">
        <v>1</v>
      </c>
      <c r="J7" s="575">
        <v>16</v>
      </c>
      <c r="K7" s="574">
        <v>954</v>
      </c>
      <c r="L7" s="574">
        <v>0</v>
      </c>
      <c r="M7" s="575">
        <v>4</v>
      </c>
      <c r="N7" s="575">
        <v>16</v>
      </c>
      <c r="O7" s="575">
        <v>29</v>
      </c>
      <c r="P7" s="574">
        <v>24790</v>
      </c>
      <c r="Q7" s="575">
        <v>20485</v>
      </c>
      <c r="R7" s="575">
        <v>60</v>
      </c>
      <c r="S7" s="575">
        <v>16617</v>
      </c>
      <c r="T7" s="575">
        <v>0</v>
      </c>
      <c r="U7" s="578">
        <v>30</v>
      </c>
      <c r="V7" s="579"/>
      <c r="W7" s="580">
        <f t="shared" ref="W7:W10" si="0">P7+Q7+R7+S7+T7</f>
        <v>61952</v>
      </c>
    </row>
    <row r="8" spans="1:23" s="292" customFormat="1" ht="14.25" customHeight="1">
      <c r="A8" s="581" t="s">
        <v>25</v>
      </c>
      <c r="B8" s="574">
        <v>27</v>
      </c>
      <c r="C8" s="575">
        <v>19</v>
      </c>
      <c r="D8" s="575">
        <v>2</v>
      </c>
      <c r="E8" s="575">
        <v>6</v>
      </c>
      <c r="F8" s="574">
        <v>19</v>
      </c>
      <c r="G8" s="575">
        <v>1</v>
      </c>
      <c r="H8" s="575">
        <v>1</v>
      </c>
      <c r="I8" s="575">
        <v>3</v>
      </c>
      <c r="J8" s="575">
        <v>14</v>
      </c>
      <c r="K8" s="574">
        <v>305</v>
      </c>
      <c r="L8" s="574">
        <v>0</v>
      </c>
      <c r="M8" s="575">
        <v>13</v>
      </c>
      <c r="N8" s="575">
        <v>37</v>
      </c>
      <c r="O8" s="575">
        <v>70</v>
      </c>
      <c r="P8" s="574">
        <v>11615</v>
      </c>
      <c r="Q8" s="575">
        <v>4582</v>
      </c>
      <c r="R8" s="575">
        <v>671</v>
      </c>
      <c r="S8" s="575">
        <v>270</v>
      </c>
      <c r="T8" s="575">
        <v>0</v>
      </c>
      <c r="U8" s="578" t="s">
        <v>86</v>
      </c>
      <c r="V8" s="579"/>
      <c r="W8" s="580">
        <f t="shared" si="0"/>
        <v>17138</v>
      </c>
    </row>
    <row r="9" spans="1:23" s="292" customFormat="1" ht="14.25" customHeight="1">
      <c r="A9" s="265" t="s">
        <v>154</v>
      </c>
      <c r="B9" s="575">
        <v>21</v>
      </c>
      <c r="C9" s="575">
        <v>14</v>
      </c>
      <c r="D9" s="575">
        <v>4</v>
      </c>
      <c r="E9" s="575">
        <v>3</v>
      </c>
      <c r="F9" s="574">
        <v>18</v>
      </c>
      <c r="G9" s="575">
        <v>2</v>
      </c>
      <c r="H9" s="575">
        <v>1</v>
      </c>
      <c r="I9" s="575">
        <v>4</v>
      </c>
      <c r="J9" s="575">
        <v>11</v>
      </c>
      <c r="K9" s="574">
        <v>348</v>
      </c>
      <c r="L9" s="574">
        <v>2</v>
      </c>
      <c r="M9" s="575">
        <v>5</v>
      </c>
      <c r="N9" s="575">
        <v>9</v>
      </c>
      <c r="O9" s="575">
        <v>18</v>
      </c>
      <c r="P9" s="574">
        <v>13669</v>
      </c>
      <c r="Q9" s="575">
        <v>6263</v>
      </c>
      <c r="R9" s="575">
        <v>789</v>
      </c>
      <c r="S9" s="575">
        <v>207</v>
      </c>
      <c r="T9" s="575">
        <v>0</v>
      </c>
      <c r="U9" s="578" t="s">
        <v>572</v>
      </c>
      <c r="V9" s="579">
        <f>365/B9</f>
        <v>17.38095238095238</v>
      </c>
      <c r="W9" s="580">
        <f t="shared" si="0"/>
        <v>20928</v>
      </c>
    </row>
    <row r="10" spans="1:23" s="318" customFormat="1" ht="14.25" customHeight="1">
      <c r="A10" s="268" t="s">
        <v>155</v>
      </c>
      <c r="B10" s="582">
        <f>SUM(B12:B23)</f>
        <v>33</v>
      </c>
      <c r="C10" s="583">
        <f t="shared" ref="C10:I10" si="1">SUM(C12:C23)</f>
        <v>19</v>
      </c>
      <c r="D10" s="583">
        <f t="shared" si="1"/>
        <v>6</v>
      </c>
      <c r="E10" s="583">
        <f t="shared" si="1"/>
        <v>8</v>
      </c>
      <c r="F10" s="582">
        <f>G10+H10+I10+J10</f>
        <v>29</v>
      </c>
      <c r="G10" s="583">
        <f t="shared" ref="G10" si="2">SUM(G12:G23)</f>
        <v>2</v>
      </c>
      <c r="H10" s="583">
        <f t="shared" si="1"/>
        <v>2</v>
      </c>
      <c r="I10" s="583">
        <f t="shared" si="1"/>
        <v>9</v>
      </c>
      <c r="J10" s="583">
        <f>SUM(J12:J23)</f>
        <v>16</v>
      </c>
      <c r="K10" s="582">
        <f>SUM(K12:K23)</f>
        <v>2399</v>
      </c>
      <c r="L10" s="582">
        <f t="shared" ref="L10:S10" si="3">SUM(L12:L23)</f>
        <v>0</v>
      </c>
      <c r="M10" s="583">
        <f t="shared" si="3"/>
        <v>2</v>
      </c>
      <c r="N10" s="583">
        <f t="shared" si="3"/>
        <v>19</v>
      </c>
      <c r="O10" s="583">
        <f t="shared" si="3"/>
        <v>51</v>
      </c>
      <c r="P10" s="582">
        <f t="shared" si="3"/>
        <v>145380</v>
      </c>
      <c r="Q10" s="583">
        <f t="shared" si="3"/>
        <v>113184</v>
      </c>
      <c r="R10" s="583">
        <f t="shared" si="3"/>
        <v>896</v>
      </c>
      <c r="S10" s="583">
        <f t="shared" si="3"/>
        <v>380</v>
      </c>
      <c r="T10" s="575">
        <v>0</v>
      </c>
      <c r="U10" s="584" t="s">
        <v>573</v>
      </c>
      <c r="V10" s="579">
        <f>365/B10</f>
        <v>11.060606060606061</v>
      </c>
      <c r="W10" s="580">
        <f t="shared" si="0"/>
        <v>259840</v>
      </c>
    </row>
    <row r="11" spans="1:23" s="292" customFormat="1" ht="14.25" customHeight="1">
      <c r="A11" s="405"/>
      <c r="B11" s="585"/>
      <c r="C11" s="586"/>
      <c r="D11" s="586"/>
      <c r="E11" s="586"/>
      <c r="F11" s="585"/>
      <c r="G11" s="586"/>
      <c r="H11" s="586"/>
      <c r="I11" s="586"/>
      <c r="J11" s="587"/>
      <c r="K11" s="586"/>
      <c r="L11" s="585"/>
      <c r="M11" s="586"/>
      <c r="N11" s="586"/>
      <c r="O11" s="587"/>
      <c r="P11" s="586"/>
      <c r="Q11" s="586"/>
      <c r="R11" s="586"/>
      <c r="S11" s="586"/>
      <c r="T11" s="586"/>
      <c r="U11" s="588"/>
      <c r="V11" s="579"/>
    </row>
    <row r="12" spans="1:23" s="292" customFormat="1" ht="14.25" customHeight="1">
      <c r="A12" s="589" t="s">
        <v>574</v>
      </c>
      <c r="B12" s="574">
        <f>SUM(C12:E12)</f>
        <v>3</v>
      </c>
      <c r="C12" s="575">
        <v>2</v>
      </c>
      <c r="D12" s="575">
        <v>1</v>
      </c>
      <c r="E12" s="575">
        <v>0</v>
      </c>
      <c r="F12" s="574">
        <f>SUM(G12:J12)</f>
        <v>2</v>
      </c>
      <c r="G12" s="575">
        <v>1</v>
      </c>
      <c r="H12" s="575">
        <v>0</v>
      </c>
      <c r="I12" s="575">
        <v>1</v>
      </c>
      <c r="J12" s="590">
        <v>0</v>
      </c>
      <c r="K12" s="575">
        <v>77</v>
      </c>
      <c r="L12" s="574">
        <v>0</v>
      </c>
      <c r="M12" s="575">
        <v>1</v>
      </c>
      <c r="N12" s="575">
        <v>2</v>
      </c>
      <c r="O12" s="590">
        <v>4</v>
      </c>
      <c r="P12" s="575">
        <v>3608</v>
      </c>
      <c r="Q12" s="575">
        <v>875</v>
      </c>
      <c r="R12" s="575">
        <v>200</v>
      </c>
      <c r="S12" s="575">
        <v>4</v>
      </c>
      <c r="T12" s="575">
        <v>0</v>
      </c>
      <c r="U12" s="578" t="s">
        <v>575</v>
      </c>
      <c r="V12" s="579"/>
    </row>
    <row r="13" spans="1:23" s="292" customFormat="1" ht="14.25" customHeight="1">
      <c r="A13" s="591" t="s">
        <v>576</v>
      </c>
      <c r="B13" s="574">
        <f t="shared" ref="B13:B23" si="4">SUM(C13:E13)</f>
        <v>4</v>
      </c>
      <c r="C13" s="575">
        <v>4</v>
      </c>
      <c r="D13" s="575">
        <v>0</v>
      </c>
      <c r="E13" s="575">
        <v>0</v>
      </c>
      <c r="F13" s="574">
        <f t="shared" ref="F13:F23" si="5">SUM(G13:J13)</f>
        <v>4</v>
      </c>
      <c r="G13" s="575">
        <v>0</v>
      </c>
      <c r="H13" s="575">
        <v>0</v>
      </c>
      <c r="I13" s="575">
        <v>1</v>
      </c>
      <c r="J13" s="590">
        <v>3</v>
      </c>
      <c r="K13" s="575">
        <v>10</v>
      </c>
      <c r="L13" s="574">
        <v>0</v>
      </c>
      <c r="M13" s="575">
        <v>0</v>
      </c>
      <c r="N13" s="575">
        <v>2</v>
      </c>
      <c r="O13" s="590">
        <v>6</v>
      </c>
      <c r="P13" s="575">
        <v>124</v>
      </c>
      <c r="Q13" s="575">
        <v>205</v>
      </c>
      <c r="R13" s="575">
        <v>0</v>
      </c>
      <c r="S13" s="575">
        <v>0</v>
      </c>
      <c r="T13" s="575">
        <v>0</v>
      </c>
      <c r="U13" s="578" t="s">
        <v>577</v>
      </c>
      <c r="V13" s="579"/>
    </row>
    <row r="14" spans="1:23" s="292" customFormat="1" ht="14.25" customHeight="1">
      <c r="A14" s="591" t="s">
        <v>578</v>
      </c>
      <c r="B14" s="574">
        <f t="shared" si="4"/>
        <v>2</v>
      </c>
      <c r="C14" s="575">
        <v>1</v>
      </c>
      <c r="D14" s="575">
        <v>0</v>
      </c>
      <c r="E14" s="575">
        <v>1</v>
      </c>
      <c r="F14" s="574">
        <f t="shared" si="5"/>
        <v>1</v>
      </c>
      <c r="G14" s="575">
        <v>0</v>
      </c>
      <c r="H14" s="575">
        <v>0</v>
      </c>
      <c r="I14" s="575">
        <v>0</v>
      </c>
      <c r="J14" s="590">
        <v>1</v>
      </c>
      <c r="K14" s="575">
        <v>0</v>
      </c>
      <c r="L14" s="574">
        <v>0</v>
      </c>
      <c r="M14" s="575">
        <v>0</v>
      </c>
      <c r="N14" s="575">
        <v>1</v>
      </c>
      <c r="O14" s="590">
        <v>2</v>
      </c>
      <c r="P14" s="575">
        <v>7</v>
      </c>
      <c r="Q14" s="575">
        <v>0</v>
      </c>
      <c r="R14" s="575">
        <v>0</v>
      </c>
      <c r="S14" s="575">
        <v>72</v>
      </c>
      <c r="T14" s="575">
        <v>0</v>
      </c>
      <c r="U14" s="578" t="s">
        <v>579</v>
      </c>
      <c r="V14" s="579"/>
    </row>
    <row r="15" spans="1:23" s="292" customFormat="1" ht="14.25" customHeight="1">
      <c r="A15" s="591" t="s">
        <v>580</v>
      </c>
      <c r="B15" s="574">
        <f t="shared" si="4"/>
        <v>5</v>
      </c>
      <c r="C15" s="575">
        <v>2</v>
      </c>
      <c r="D15" s="575">
        <v>2</v>
      </c>
      <c r="E15" s="575">
        <v>1</v>
      </c>
      <c r="F15" s="574">
        <f t="shared" si="5"/>
        <v>2</v>
      </c>
      <c r="G15" s="575">
        <v>0</v>
      </c>
      <c r="H15" s="575">
        <v>0</v>
      </c>
      <c r="I15" s="575">
        <v>1</v>
      </c>
      <c r="J15" s="590">
        <v>1</v>
      </c>
      <c r="K15" s="575">
        <v>6</v>
      </c>
      <c r="L15" s="574">
        <v>0</v>
      </c>
      <c r="M15" s="575">
        <v>0</v>
      </c>
      <c r="N15" s="575">
        <v>0</v>
      </c>
      <c r="O15" s="590">
        <v>0</v>
      </c>
      <c r="P15" s="575">
        <v>1825</v>
      </c>
      <c r="Q15" s="575">
        <v>1436</v>
      </c>
      <c r="R15" s="575">
        <v>89</v>
      </c>
      <c r="S15" s="575">
        <v>0</v>
      </c>
      <c r="T15" s="575">
        <v>0</v>
      </c>
      <c r="U15" s="578" t="s">
        <v>581</v>
      </c>
      <c r="V15" s="579"/>
    </row>
    <row r="16" spans="1:23" s="292" customFormat="1" ht="14.25" customHeight="1">
      <c r="A16" s="591" t="s">
        <v>582</v>
      </c>
      <c r="B16" s="574">
        <f t="shared" si="4"/>
        <v>1</v>
      </c>
      <c r="C16" s="575">
        <v>1</v>
      </c>
      <c r="D16" s="575">
        <v>0</v>
      </c>
      <c r="E16" s="575">
        <v>0</v>
      </c>
      <c r="F16" s="574">
        <f t="shared" si="5"/>
        <v>1</v>
      </c>
      <c r="G16" s="575">
        <v>0</v>
      </c>
      <c r="H16" s="575">
        <v>1</v>
      </c>
      <c r="I16" s="575">
        <v>0</v>
      </c>
      <c r="J16" s="590">
        <v>0</v>
      </c>
      <c r="K16" s="575">
        <v>322</v>
      </c>
      <c r="L16" s="574">
        <v>0</v>
      </c>
      <c r="M16" s="575">
        <v>0</v>
      </c>
      <c r="N16" s="575">
        <v>0</v>
      </c>
      <c r="O16" s="590">
        <v>0</v>
      </c>
      <c r="P16" s="575">
        <v>29691</v>
      </c>
      <c r="Q16" s="575">
        <v>34209</v>
      </c>
      <c r="R16" s="575">
        <v>433</v>
      </c>
      <c r="S16" s="575">
        <v>0</v>
      </c>
      <c r="T16" s="575">
        <v>0</v>
      </c>
      <c r="U16" s="578" t="s">
        <v>583</v>
      </c>
      <c r="V16" s="579"/>
    </row>
    <row r="17" spans="1:23" s="292" customFormat="1" ht="14.25" customHeight="1">
      <c r="A17" s="591" t="s">
        <v>584</v>
      </c>
      <c r="B17" s="574">
        <f t="shared" si="4"/>
        <v>3</v>
      </c>
      <c r="C17" s="575">
        <v>3</v>
      </c>
      <c r="D17" s="575">
        <v>0</v>
      </c>
      <c r="E17" s="575">
        <v>0</v>
      </c>
      <c r="F17" s="574">
        <f t="shared" si="5"/>
        <v>5</v>
      </c>
      <c r="G17" s="575">
        <v>0</v>
      </c>
      <c r="H17" s="575">
        <v>1</v>
      </c>
      <c r="I17" s="575">
        <v>1</v>
      </c>
      <c r="J17" s="590">
        <v>3</v>
      </c>
      <c r="K17" s="575">
        <v>345</v>
      </c>
      <c r="L17" s="574">
        <v>0</v>
      </c>
      <c r="M17" s="575">
        <v>1</v>
      </c>
      <c r="N17" s="575">
        <v>1</v>
      </c>
      <c r="O17" s="590">
        <v>2</v>
      </c>
      <c r="P17" s="575">
        <v>3761</v>
      </c>
      <c r="Q17" s="575">
        <v>1217</v>
      </c>
      <c r="R17" s="575">
        <v>0</v>
      </c>
      <c r="S17" s="575">
        <v>0</v>
      </c>
      <c r="T17" s="575">
        <v>0</v>
      </c>
      <c r="U17" s="578" t="s">
        <v>585</v>
      </c>
      <c r="V17" s="579"/>
    </row>
    <row r="18" spans="1:23" s="292" customFormat="1" ht="14.25" customHeight="1">
      <c r="A18" s="591" t="s">
        <v>586</v>
      </c>
      <c r="B18" s="574">
        <f t="shared" si="4"/>
        <v>4</v>
      </c>
      <c r="C18" s="575">
        <v>0</v>
      </c>
      <c r="D18" s="575">
        <v>1</v>
      </c>
      <c r="E18" s="575">
        <v>3</v>
      </c>
      <c r="F18" s="574">
        <f t="shared" si="5"/>
        <v>3</v>
      </c>
      <c r="G18" s="575">
        <v>0</v>
      </c>
      <c r="H18" s="575">
        <v>0</v>
      </c>
      <c r="I18" s="575">
        <v>3</v>
      </c>
      <c r="J18" s="590">
        <v>0</v>
      </c>
      <c r="K18" s="575">
        <v>50</v>
      </c>
      <c r="L18" s="574">
        <v>0</v>
      </c>
      <c r="M18" s="575">
        <v>0</v>
      </c>
      <c r="N18" s="575">
        <v>3</v>
      </c>
      <c r="O18" s="590">
        <v>12</v>
      </c>
      <c r="P18" s="575">
        <v>7343</v>
      </c>
      <c r="Q18" s="575">
        <v>0</v>
      </c>
      <c r="R18" s="575">
        <v>131</v>
      </c>
      <c r="S18" s="575">
        <v>238</v>
      </c>
      <c r="T18" s="575">
        <v>0</v>
      </c>
      <c r="U18" s="578" t="s">
        <v>587</v>
      </c>
      <c r="V18" s="579"/>
    </row>
    <row r="19" spans="1:23" s="292" customFormat="1" ht="14.25" customHeight="1">
      <c r="A19" s="591" t="s">
        <v>588</v>
      </c>
      <c r="B19" s="574">
        <f t="shared" si="4"/>
        <v>4</v>
      </c>
      <c r="C19" s="575">
        <v>2</v>
      </c>
      <c r="D19" s="575">
        <v>0</v>
      </c>
      <c r="E19" s="575">
        <v>2</v>
      </c>
      <c r="F19" s="574">
        <f t="shared" si="5"/>
        <v>2</v>
      </c>
      <c r="G19" s="575">
        <v>0</v>
      </c>
      <c r="H19" s="575">
        <v>0</v>
      </c>
      <c r="I19" s="575">
        <v>0</v>
      </c>
      <c r="J19" s="590">
        <v>2</v>
      </c>
      <c r="K19" s="575">
        <v>0</v>
      </c>
      <c r="L19" s="574">
        <v>0</v>
      </c>
      <c r="M19" s="575">
        <v>0</v>
      </c>
      <c r="N19" s="575">
        <v>2</v>
      </c>
      <c r="O19" s="590">
        <v>6</v>
      </c>
      <c r="P19" s="575">
        <v>0</v>
      </c>
      <c r="Q19" s="575">
        <v>65</v>
      </c>
      <c r="R19" s="575">
        <v>0</v>
      </c>
      <c r="S19" s="575">
        <v>30</v>
      </c>
      <c r="T19" s="575">
        <v>0</v>
      </c>
      <c r="U19" s="578" t="s">
        <v>589</v>
      </c>
      <c r="V19" s="579"/>
    </row>
    <row r="20" spans="1:23" s="292" customFormat="1" ht="14.25" customHeight="1">
      <c r="A20" s="591" t="s">
        <v>590</v>
      </c>
      <c r="B20" s="574">
        <f t="shared" si="4"/>
        <v>3</v>
      </c>
      <c r="C20" s="575">
        <v>2</v>
      </c>
      <c r="D20" s="575">
        <v>0</v>
      </c>
      <c r="E20" s="575">
        <v>1</v>
      </c>
      <c r="F20" s="574">
        <f t="shared" si="5"/>
        <v>7</v>
      </c>
      <c r="G20" s="575">
        <v>1</v>
      </c>
      <c r="H20" s="575">
        <v>0</v>
      </c>
      <c r="I20" s="575">
        <v>2</v>
      </c>
      <c r="J20" s="590">
        <v>4</v>
      </c>
      <c r="K20" s="575">
        <v>1589</v>
      </c>
      <c r="L20" s="574">
        <v>0</v>
      </c>
      <c r="M20" s="575">
        <v>0</v>
      </c>
      <c r="N20" s="575">
        <v>7</v>
      </c>
      <c r="O20" s="590">
        <v>15</v>
      </c>
      <c r="P20" s="575">
        <v>99021</v>
      </c>
      <c r="Q20" s="575">
        <v>75166</v>
      </c>
      <c r="R20" s="575">
        <v>0</v>
      </c>
      <c r="S20" s="575">
        <v>36</v>
      </c>
      <c r="T20" s="575">
        <v>0</v>
      </c>
      <c r="U20" s="578" t="s">
        <v>591</v>
      </c>
      <c r="V20" s="579"/>
      <c r="W20" s="579"/>
    </row>
    <row r="21" spans="1:23" s="292" customFormat="1" ht="14.25" customHeight="1">
      <c r="A21" s="591" t="s">
        <v>592</v>
      </c>
      <c r="B21" s="574">
        <f t="shared" si="4"/>
        <v>2</v>
      </c>
      <c r="C21" s="575">
        <v>2</v>
      </c>
      <c r="D21" s="575">
        <v>0</v>
      </c>
      <c r="E21" s="575">
        <v>0</v>
      </c>
      <c r="F21" s="574">
        <f t="shared" si="5"/>
        <v>2</v>
      </c>
      <c r="G21" s="575">
        <v>0</v>
      </c>
      <c r="H21" s="575">
        <v>0</v>
      </c>
      <c r="I21" s="575">
        <v>0</v>
      </c>
      <c r="J21" s="590">
        <v>2</v>
      </c>
      <c r="K21" s="575">
        <v>0</v>
      </c>
      <c r="L21" s="574">
        <v>0</v>
      </c>
      <c r="M21" s="575">
        <v>0</v>
      </c>
      <c r="N21" s="575">
        <v>1</v>
      </c>
      <c r="O21" s="590">
        <v>4</v>
      </c>
      <c r="P21" s="575">
        <v>0</v>
      </c>
      <c r="Q21" s="575">
        <v>11</v>
      </c>
      <c r="R21" s="575">
        <v>0</v>
      </c>
      <c r="S21" s="575">
        <v>0</v>
      </c>
      <c r="T21" s="575">
        <v>0</v>
      </c>
      <c r="U21" s="592" t="s">
        <v>593</v>
      </c>
      <c r="V21" s="579"/>
    </row>
    <row r="22" spans="1:23" s="292" customFormat="1" ht="14.25" customHeight="1">
      <c r="A22" s="591" t="s">
        <v>594</v>
      </c>
      <c r="B22" s="574">
        <f t="shared" si="4"/>
        <v>0</v>
      </c>
      <c r="C22" s="575">
        <v>0</v>
      </c>
      <c r="D22" s="575">
        <v>0</v>
      </c>
      <c r="E22" s="575">
        <v>0</v>
      </c>
      <c r="F22" s="574">
        <f t="shared" si="5"/>
        <v>0</v>
      </c>
      <c r="G22" s="575">
        <v>0</v>
      </c>
      <c r="H22" s="575">
        <v>0</v>
      </c>
      <c r="I22" s="575">
        <v>0</v>
      </c>
      <c r="J22" s="590">
        <v>0</v>
      </c>
      <c r="K22" s="575">
        <v>0</v>
      </c>
      <c r="L22" s="574">
        <v>0</v>
      </c>
      <c r="M22" s="575">
        <v>0</v>
      </c>
      <c r="N22" s="575">
        <v>0</v>
      </c>
      <c r="O22" s="590">
        <v>0</v>
      </c>
      <c r="P22" s="575">
        <v>0</v>
      </c>
      <c r="Q22" s="575">
        <v>0</v>
      </c>
      <c r="R22" s="575">
        <v>0</v>
      </c>
      <c r="S22" s="575">
        <v>0</v>
      </c>
      <c r="T22" s="575">
        <v>0</v>
      </c>
      <c r="U22" s="592" t="s">
        <v>595</v>
      </c>
      <c r="V22" s="579"/>
    </row>
    <row r="23" spans="1:23" s="292" customFormat="1" ht="14.25" customHeight="1" thickBot="1">
      <c r="A23" s="593" t="s">
        <v>596</v>
      </c>
      <c r="B23" s="594">
        <f t="shared" si="4"/>
        <v>2</v>
      </c>
      <c r="C23" s="595">
        <v>0</v>
      </c>
      <c r="D23" s="595">
        <v>2</v>
      </c>
      <c r="E23" s="595">
        <v>0</v>
      </c>
      <c r="F23" s="594">
        <f t="shared" si="5"/>
        <v>0</v>
      </c>
      <c r="G23" s="595">
        <v>0</v>
      </c>
      <c r="H23" s="595">
        <v>0</v>
      </c>
      <c r="I23" s="595">
        <v>0</v>
      </c>
      <c r="J23" s="596">
        <v>0</v>
      </c>
      <c r="K23" s="595">
        <v>0</v>
      </c>
      <c r="L23" s="594">
        <v>0</v>
      </c>
      <c r="M23" s="595">
        <v>0</v>
      </c>
      <c r="N23" s="595">
        <v>0</v>
      </c>
      <c r="O23" s="596">
        <v>0</v>
      </c>
      <c r="P23" s="595">
        <v>0</v>
      </c>
      <c r="Q23" s="595">
        <v>0</v>
      </c>
      <c r="R23" s="595">
        <v>43</v>
      </c>
      <c r="S23" s="595">
        <v>0</v>
      </c>
      <c r="T23" s="595">
        <v>0</v>
      </c>
      <c r="U23" s="597" t="s">
        <v>597</v>
      </c>
      <c r="V23" s="579"/>
    </row>
    <row r="24" spans="1:23" s="1" customFormat="1" ht="5.45" customHeight="1">
      <c r="H24" s="1" t="s">
        <v>153</v>
      </c>
      <c r="V24" s="6"/>
    </row>
    <row r="25" spans="1:23" s="1" customFormat="1" ht="12">
      <c r="A25" s="1" t="s">
        <v>549</v>
      </c>
    </row>
    <row r="26" spans="1:23" s="1" customFormat="1" ht="16.5" customHeight="1"/>
    <row r="27" spans="1:23" hidden="1">
      <c r="A27" s="568"/>
      <c r="B27" s="568">
        <f>365/B9</f>
        <v>17.38095238095238</v>
      </c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</row>
    <row r="28" spans="1:23" hidden="1">
      <c r="A28" s="568"/>
      <c r="B28" s="568">
        <f>365/B10</f>
        <v>11.060606060606061</v>
      </c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</row>
    <row r="29" spans="1:23">
      <c r="A29" s="568"/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</row>
  </sheetData>
  <mergeCells count="26">
    <mergeCell ref="A1:T1"/>
    <mergeCell ref="A3:A5"/>
    <mergeCell ref="B3:E3"/>
    <mergeCell ref="F3:J3"/>
    <mergeCell ref="K3:K5"/>
    <mergeCell ref="L3:M3"/>
    <mergeCell ref="N3:O3"/>
    <mergeCell ref="P3:T3"/>
    <mergeCell ref="L4:L5"/>
    <mergeCell ref="M4:M5"/>
    <mergeCell ref="T4:T5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Q4"/>
    <mergeCell ref="R4:R5"/>
    <mergeCell ref="S4:S5"/>
  </mergeCells>
  <phoneticPr fontId="3"/>
  <pageMargins left="0.70866141732283472" right="0.39370078740157483" top="0.98425196850393704" bottom="0.59055118110236227" header="0.51181102362204722" footer="0.51181102362204722"/>
  <pageSetup paperSize="9" firstPageNumber="16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AK33"/>
  <sheetViews>
    <sheetView view="pageBreakPreview" zoomScaleNormal="100" zoomScaleSheetLayoutView="100" workbookViewId="0">
      <selection activeCell="N29" sqref="N29"/>
    </sheetView>
  </sheetViews>
  <sheetFormatPr defaultRowHeight="13.5"/>
  <cols>
    <col min="1" max="1" width="6.25" style="74" customWidth="1"/>
    <col min="2" max="2" width="5.625" style="74" customWidth="1"/>
    <col min="3" max="3" width="5.25" style="74" customWidth="1"/>
    <col min="4" max="5" width="4.625" style="74" customWidth="1"/>
    <col min="6" max="6" width="4.625" style="148" customWidth="1"/>
    <col min="7" max="7" width="4.625" style="74" customWidth="1"/>
    <col min="8" max="8" width="4.625" style="147" customWidth="1"/>
    <col min="9" max="9" width="4.625" style="74" customWidth="1"/>
    <col min="10" max="10" width="4.625" style="147" customWidth="1"/>
    <col min="11" max="18" width="4.625" style="74" customWidth="1"/>
    <col min="19" max="19" width="5" style="74" customWidth="1"/>
    <col min="20" max="21" width="4.75" style="74" customWidth="1"/>
    <col min="22" max="22" width="5" style="74" customWidth="1"/>
    <col min="23" max="24" width="4.75" style="74" customWidth="1"/>
    <col min="25" max="25" width="5" style="74" customWidth="1"/>
    <col min="26" max="27" width="4.75" style="74" customWidth="1"/>
    <col min="28" max="28" width="5" style="74" customWidth="1"/>
    <col min="29" max="30" width="4.75" style="74" customWidth="1"/>
    <col min="31" max="31" width="5" style="74" customWidth="1"/>
    <col min="32" max="33" width="4.75" style="74" customWidth="1"/>
    <col min="34" max="34" width="5" style="74" customWidth="1"/>
    <col min="35" max="36" width="4.75" style="74" customWidth="1"/>
    <col min="37" max="37" width="5" style="74" customWidth="1"/>
    <col min="38" max="39" width="3.75" style="74" customWidth="1"/>
    <col min="40" max="16384" width="9" style="74"/>
  </cols>
  <sheetData>
    <row r="1" spans="1:37" s="73" customFormat="1" ht="22.5" customHeight="1">
      <c r="A1" s="1043" t="s">
        <v>65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/>
      <c r="AE1" s="1043"/>
      <c r="AF1" s="1043"/>
      <c r="AG1" s="1043"/>
      <c r="AH1" s="1043"/>
      <c r="AI1" s="1043"/>
      <c r="AJ1" s="1043"/>
    </row>
    <row r="2" spans="1:37" ht="18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 t="s">
        <v>66</v>
      </c>
      <c r="S2" s="75" t="s">
        <v>67</v>
      </c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7" s="79" customFormat="1" ht="13.5" customHeight="1">
      <c r="A3" s="1044" t="s">
        <v>68</v>
      </c>
      <c r="B3" s="1045"/>
      <c r="C3" s="1050" t="s">
        <v>69</v>
      </c>
      <c r="D3" s="1053" t="s">
        <v>70</v>
      </c>
      <c r="E3" s="1045"/>
      <c r="F3" s="1055" t="s">
        <v>71</v>
      </c>
      <c r="G3" s="1056"/>
      <c r="H3" s="1056"/>
      <c r="I3" s="1056"/>
      <c r="J3" s="1056"/>
      <c r="K3" s="1057"/>
      <c r="L3" s="1053" t="s">
        <v>72</v>
      </c>
      <c r="M3" s="1044"/>
      <c r="N3" s="1045"/>
      <c r="O3" s="77" t="s">
        <v>73</v>
      </c>
      <c r="P3" s="1053" t="s">
        <v>74</v>
      </c>
      <c r="Q3" s="1044"/>
      <c r="R3" s="1044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1037" t="s">
        <v>75</v>
      </c>
    </row>
    <row r="4" spans="1:37" s="79" customFormat="1" ht="13.5" customHeight="1">
      <c r="A4" s="1046"/>
      <c r="B4" s="1047"/>
      <c r="C4" s="1051"/>
      <c r="D4" s="1054"/>
      <c r="E4" s="1049"/>
      <c r="F4" s="1058"/>
      <c r="G4" s="1059"/>
      <c r="H4" s="1059"/>
      <c r="I4" s="1059"/>
      <c r="J4" s="1059"/>
      <c r="K4" s="1060"/>
      <c r="L4" s="1054"/>
      <c r="M4" s="1048"/>
      <c r="N4" s="1049"/>
      <c r="O4" s="80" t="s">
        <v>76</v>
      </c>
      <c r="P4" s="1054"/>
      <c r="Q4" s="1048"/>
      <c r="R4" s="1048"/>
      <c r="S4" s="1040" t="s">
        <v>77</v>
      </c>
      <c r="T4" s="1041"/>
      <c r="U4" s="1042"/>
      <c r="V4" s="1040" t="s">
        <v>78</v>
      </c>
      <c r="W4" s="1041"/>
      <c r="X4" s="1042"/>
      <c r="Y4" s="1040" t="s">
        <v>79</v>
      </c>
      <c r="Z4" s="1041"/>
      <c r="AA4" s="1042"/>
      <c r="AB4" s="1040" t="s">
        <v>80</v>
      </c>
      <c r="AC4" s="1041"/>
      <c r="AD4" s="1042"/>
      <c r="AE4" s="1040" t="s">
        <v>81</v>
      </c>
      <c r="AF4" s="1041"/>
      <c r="AG4" s="1042"/>
      <c r="AH4" s="1040" t="s">
        <v>82</v>
      </c>
      <c r="AI4" s="1041"/>
      <c r="AJ4" s="1041"/>
      <c r="AK4" s="1038"/>
    </row>
    <row r="5" spans="1:37" s="79" customFormat="1" ht="13.5" customHeight="1">
      <c r="A5" s="1048"/>
      <c r="B5" s="1049"/>
      <c r="C5" s="1052"/>
      <c r="D5" s="81" t="s">
        <v>83</v>
      </c>
      <c r="E5" s="81" t="s">
        <v>84</v>
      </c>
      <c r="F5" s="1061" t="s">
        <v>15</v>
      </c>
      <c r="G5" s="1062"/>
      <c r="H5" s="1063" t="s">
        <v>16</v>
      </c>
      <c r="I5" s="1064"/>
      <c r="J5" s="1063" t="s">
        <v>17</v>
      </c>
      <c r="K5" s="1064"/>
      <c r="L5" s="82" t="s">
        <v>15</v>
      </c>
      <c r="M5" s="81" t="s">
        <v>16</v>
      </c>
      <c r="N5" s="81" t="s">
        <v>17</v>
      </c>
      <c r="O5" s="83" t="s">
        <v>85</v>
      </c>
      <c r="P5" s="82" t="s">
        <v>15</v>
      </c>
      <c r="Q5" s="81" t="s">
        <v>16</v>
      </c>
      <c r="R5" s="81" t="s">
        <v>17</v>
      </c>
      <c r="S5" s="82" t="s">
        <v>15</v>
      </c>
      <c r="T5" s="81" t="s">
        <v>16</v>
      </c>
      <c r="U5" s="84" t="s">
        <v>17</v>
      </c>
      <c r="V5" s="82" t="s">
        <v>15</v>
      </c>
      <c r="W5" s="81" t="s">
        <v>16</v>
      </c>
      <c r="X5" s="81" t="s">
        <v>17</v>
      </c>
      <c r="Y5" s="82" t="s">
        <v>15</v>
      </c>
      <c r="Z5" s="81" t="s">
        <v>16</v>
      </c>
      <c r="AA5" s="81" t="s">
        <v>17</v>
      </c>
      <c r="AB5" s="82" t="s">
        <v>15</v>
      </c>
      <c r="AC5" s="81" t="s">
        <v>16</v>
      </c>
      <c r="AD5" s="81" t="s">
        <v>17</v>
      </c>
      <c r="AE5" s="82" t="s">
        <v>15</v>
      </c>
      <c r="AF5" s="81" t="s">
        <v>16</v>
      </c>
      <c r="AG5" s="81" t="s">
        <v>17</v>
      </c>
      <c r="AH5" s="82" t="s">
        <v>15</v>
      </c>
      <c r="AI5" s="84" t="s">
        <v>16</v>
      </c>
      <c r="AJ5" s="84" t="s">
        <v>17</v>
      </c>
      <c r="AK5" s="1039"/>
    </row>
    <row r="6" spans="1:37" s="91" customFormat="1" ht="13.5" customHeight="1">
      <c r="A6" s="85"/>
      <c r="B6" s="86"/>
      <c r="C6" s="85"/>
      <c r="D6" s="85"/>
      <c r="E6" s="85"/>
      <c r="F6" s="87" t="s">
        <v>18</v>
      </c>
      <c r="G6" s="88"/>
      <c r="H6" s="89"/>
      <c r="I6" s="88"/>
      <c r="J6" s="89"/>
      <c r="K6" s="88"/>
      <c r="L6" s="88" t="s">
        <v>18</v>
      </c>
      <c r="M6" s="88"/>
      <c r="N6" s="88"/>
      <c r="O6" s="88" t="s">
        <v>18</v>
      </c>
      <c r="P6" s="88" t="s">
        <v>18</v>
      </c>
      <c r="Q6" s="88"/>
      <c r="R6" s="88"/>
      <c r="S6" s="88" t="s">
        <v>18</v>
      </c>
      <c r="T6" s="88"/>
      <c r="U6" s="88"/>
      <c r="V6" s="88" t="s">
        <v>18</v>
      </c>
      <c r="W6" s="88"/>
      <c r="X6" s="88"/>
      <c r="Y6" s="88" t="s">
        <v>18</v>
      </c>
      <c r="Z6" s="88"/>
      <c r="AA6" s="88"/>
      <c r="AB6" s="88" t="s">
        <v>18</v>
      </c>
      <c r="AC6" s="88"/>
      <c r="AD6" s="88"/>
      <c r="AE6" s="88" t="s">
        <v>18</v>
      </c>
      <c r="AF6" s="88"/>
      <c r="AG6" s="88"/>
      <c r="AH6" s="88" t="s">
        <v>18</v>
      </c>
      <c r="AI6" s="88"/>
      <c r="AJ6" s="88"/>
      <c r="AK6" s="90"/>
    </row>
    <row r="7" spans="1:37" s="91" customFormat="1" ht="15" customHeight="1">
      <c r="A7" s="1031">
        <v>30</v>
      </c>
      <c r="B7" s="1032"/>
      <c r="C7" s="85">
        <v>14</v>
      </c>
      <c r="D7" s="85">
        <v>236</v>
      </c>
      <c r="E7" s="85">
        <v>178</v>
      </c>
      <c r="F7" s="89">
        <v>12</v>
      </c>
      <c r="G7" s="85">
        <v>380</v>
      </c>
      <c r="H7" s="92">
        <v>3</v>
      </c>
      <c r="I7" s="85">
        <v>150</v>
      </c>
      <c r="J7" s="92">
        <v>9</v>
      </c>
      <c r="K7" s="85">
        <v>230</v>
      </c>
      <c r="L7" s="93">
        <v>61</v>
      </c>
      <c r="M7" s="85">
        <v>24</v>
      </c>
      <c r="N7" s="85">
        <v>37</v>
      </c>
      <c r="O7" s="85">
        <v>70</v>
      </c>
      <c r="P7" s="93">
        <v>5189</v>
      </c>
      <c r="Q7" s="94">
        <v>2632</v>
      </c>
      <c r="R7" s="94">
        <v>2557</v>
      </c>
      <c r="S7" s="93">
        <v>778</v>
      </c>
      <c r="T7" s="95">
        <v>389</v>
      </c>
      <c r="U7" s="95">
        <v>389</v>
      </c>
      <c r="V7" s="93">
        <v>843</v>
      </c>
      <c r="W7" s="95">
        <v>422</v>
      </c>
      <c r="X7" s="95">
        <v>421</v>
      </c>
      <c r="Y7" s="93">
        <v>835</v>
      </c>
      <c r="Z7" s="95">
        <v>433</v>
      </c>
      <c r="AA7" s="95">
        <v>402</v>
      </c>
      <c r="AB7" s="93">
        <v>841</v>
      </c>
      <c r="AC7" s="95">
        <v>441</v>
      </c>
      <c r="AD7" s="95">
        <v>400</v>
      </c>
      <c r="AE7" s="93">
        <v>918</v>
      </c>
      <c r="AF7" s="95">
        <v>468</v>
      </c>
      <c r="AG7" s="95">
        <v>450</v>
      </c>
      <c r="AH7" s="93">
        <v>974</v>
      </c>
      <c r="AI7" s="95">
        <v>479</v>
      </c>
      <c r="AJ7" s="95">
        <v>495</v>
      </c>
      <c r="AK7" s="96">
        <v>30</v>
      </c>
    </row>
    <row r="8" spans="1:37" s="91" customFormat="1" ht="15" customHeight="1">
      <c r="A8" s="1033" t="s">
        <v>25</v>
      </c>
      <c r="B8" s="1034"/>
      <c r="C8" s="85">
        <v>14</v>
      </c>
      <c r="D8" s="93">
        <v>234</v>
      </c>
      <c r="E8" s="93">
        <v>170</v>
      </c>
      <c r="F8" s="89">
        <v>11</v>
      </c>
      <c r="G8" s="85">
        <v>380</v>
      </c>
      <c r="H8" s="89">
        <v>2</v>
      </c>
      <c r="I8" s="93">
        <v>154</v>
      </c>
      <c r="J8" s="89">
        <v>9</v>
      </c>
      <c r="K8" s="93">
        <v>226</v>
      </c>
      <c r="L8" s="93">
        <v>58</v>
      </c>
      <c r="M8" s="93">
        <v>23</v>
      </c>
      <c r="N8" s="93">
        <v>35</v>
      </c>
      <c r="O8" s="93">
        <v>70</v>
      </c>
      <c r="P8" s="93">
        <v>5004</v>
      </c>
      <c r="Q8" s="94">
        <v>2555</v>
      </c>
      <c r="R8" s="94">
        <v>2449</v>
      </c>
      <c r="S8" s="93">
        <v>812</v>
      </c>
      <c r="T8" s="93">
        <v>415</v>
      </c>
      <c r="U8" s="93">
        <v>397</v>
      </c>
      <c r="V8" s="93">
        <v>777</v>
      </c>
      <c r="W8" s="93">
        <v>389</v>
      </c>
      <c r="X8" s="93">
        <v>388</v>
      </c>
      <c r="Y8" s="93">
        <v>832</v>
      </c>
      <c r="Z8" s="93">
        <v>414</v>
      </c>
      <c r="AA8" s="93">
        <v>418</v>
      </c>
      <c r="AB8" s="93">
        <v>825</v>
      </c>
      <c r="AC8" s="93">
        <v>428</v>
      </c>
      <c r="AD8" s="93">
        <v>397</v>
      </c>
      <c r="AE8" s="93">
        <v>836</v>
      </c>
      <c r="AF8" s="93">
        <v>439</v>
      </c>
      <c r="AG8" s="93">
        <v>397</v>
      </c>
      <c r="AH8" s="93">
        <v>922</v>
      </c>
      <c r="AI8" s="93">
        <v>470</v>
      </c>
      <c r="AJ8" s="93">
        <v>452</v>
      </c>
      <c r="AK8" s="96" t="s">
        <v>86</v>
      </c>
    </row>
    <row r="9" spans="1:37" s="91" customFormat="1" ht="15" customHeight="1">
      <c r="A9" s="1033" t="s">
        <v>27</v>
      </c>
      <c r="B9" s="1034"/>
      <c r="C9" s="90">
        <v>14</v>
      </c>
      <c r="D9" s="93">
        <v>228</v>
      </c>
      <c r="E9" s="93">
        <v>160</v>
      </c>
      <c r="F9" s="89">
        <v>11</v>
      </c>
      <c r="G9" s="85">
        <v>357</v>
      </c>
      <c r="H9" s="89">
        <v>3</v>
      </c>
      <c r="I9" s="93">
        <v>141</v>
      </c>
      <c r="J9" s="89">
        <v>8</v>
      </c>
      <c r="K9" s="93">
        <v>216</v>
      </c>
      <c r="L9" s="93">
        <v>52</v>
      </c>
      <c r="M9" s="93">
        <v>22</v>
      </c>
      <c r="N9" s="93">
        <v>30</v>
      </c>
      <c r="O9" s="93">
        <v>70</v>
      </c>
      <c r="P9" s="93">
        <v>4808</v>
      </c>
      <c r="Q9" s="94">
        <v>2468</v>
      </c>
      <c r="R9" s="94">
        <v>2340</v>
      </c>
      <c r="S9" s="93">
        <v>740</v>
      </c>
      <c r="T9" s="93">
        <v>390</v>
      </c>
      <c r="U9" s="93">
        <v>350</v>
      </c>
      <c r="V9" s="93">
        <v>805</v>
      </c>
      <c r="W9" s="93">
        <v>411</v>
      </c>
      <c r="X9" s="93">
        <v>394</v>
      </c>
      <c r="Y9" s="93">
        <v>764</v>
      </c>
      <c r="Z9" s="93">
        <v>383</v>
      </c>
      <c r="AA9" s="93">
        <v>381</v>
      </c>
      <c r="AB9" s="93">
        <v>833</v>
      </c>
      <c r="AC9" s="93">
        <v>416</v>
      </c>
      <c r="AD9" s="93">
        <v>417</v>
      </c>
      <c r="AE9" s="93">
        <v>826</v>
      </c>
      <c r="AF9" s="93">
        <v>428</v>
      </c>
      <c r="AG9" s="93">
        <v>398</v>
      </c>
      <c r="AH9" s="93">
        <v>840</v>
      </c>
      <c r="AI9" s="93">
        <v>440</v>
      </c>
      <c r="AJ9" s="93">
        <v>400</v>
      </c>
      <c r="AK9" s="96">
        <v>2</v>
      </c>
    </row>
    <row r="10" spans="1:37" s="91" customFormat="1" ht="15" customHeight="1">
      <c r="A10" s="1033" t="s">
        <v>31</v>
      </c>
      <c r="B10" s="1034"/>
      <c r="C10" s="85">
        <v>14</v>
      </c>
      <c r="D10" s="93">
        <v>223</v>
      </c>
      <c r="E10" s="93">
        <v>154</v>
      </c>
      <c r="F10" s="89">
        <v>17</v>
      </c>
      <c r="G10" s="85">
        <v>333</v>
      </c>
      <c r="H10" s="89">
        <v>3</v>
      </c>
      <c r="I10" s="93">
        <v>132</v>
      </c>
      <c r="J10" s="89">
        <v>14</v>
      </c>
      <c r="K10" s="93">
        <v>201</v>
      </c>
      <c r="L10" s="93">
        <v>51</v>
      </c>
      <c r="M10" s="93">
        <v>23</v>
      </c>
      <c r="N10" s="93">
        <v>28</v>
      </c>
      <c r="O10" s="93">
        <v>70</v>
      </c>
      <c r="P10" s="93">
        <v>4633</v>
      </c>
      <c r="Q10" s="94">
        <v>2387</v>
      </c>
      <c r="R10" s="94">
        <v>2246</v>
      </c>
      <c r="S10" s="93">
        <v>697</v>
      </c>
      <c r="T10" s="93">
        <v>373</v>
      </c>
      <c r="U10" s="93">
        <v>324</v>
      </c>
      <c r="V10" s="93">
        <v>728</v>
      </c>
      <c r="W10" s="93">
        <v>386</v>
      </c>
      <c r="X10" s="93">
        <v>342</v>
      </c>
      <c r="Y10" s="93">
        <v>798</v>
      </c>
      <c r="Z10" s="93">
        <v>410</v>
      </c>
      <c r="AA10" s="93">
        <v>388</v>
      </c>
      <c r="AB10" s="93">
        <v>756</v>
      </c>
      <c r="AC10" s="93">
        <v>377</v>
      </c>
      <c r="AD10" s="93">
        <v>379</v>
      </c>
      <c r="AE10" s="93">
        <v>833</v>
      </c>
      <c r="AF10" s="93">
        <v>414</v>
      </c>
      <c r="AG10" s="93">
        <v>419</v>
      </c>
      <c r="AH10" s="93">
        <v>821</v>
      </c>
      <c r="AI10" s="93">
        <v>427</v>
      </c>
      <c r="AJ10" s="93">
        <v>394</v>
      </c>
      <c r="AK10" s="96">
        <v>3</v>
      </c>
    </row>
    <row r="11" spans="1:37" s="102" customFormat="1" ht="15" customHeight="1">
      <c r="A11" s="1035" t="s">
        <v>33</v>
      </c>
      <c r="B11" s="1036"/>
      <c r="C11" s="97">
        <v>14</v>
      </c>
      <c r="D11" s="98">
        <f t="shared" ref="D11:K11" si="0">SUM(D13:D26)</f>
        <v>225</v>
      </c>
      <c r="E11" s="98">
        <f t="shared" si="0"/>
        <v>153</v>
      </c>
      <c r="F11" s="99">
        <f>SUM(F13:F26)</f>
        <v>12</v>
      </c>
      <c r="G11" s="98">
        <f t="shared" si="0"/>
        <v>345</v>
      </c>
      <c r="H11" s="99">
        <f>SUM(H13:H26)</f>
        <v>3</v>
      </c>
      <c r="I11" s="98">
        <f>SUM(I13:I26)</f>
        <v>131</v>
      </c>
      <c r="J11" s="99">
        <f>SUM(J13:J26)</f>
        <v>9</v>
      </c>
      <c r="K11" s="98">
        <f t="shared" si="0"/>
        <v>214</v>
      </c>
      <c r="L11" s="98">
        <f>SUM(L13:L26)</f>
        <v>49</v>
      </c>
      <c r="M11" s="98">
        <f t="shared" ref="M11:AJ11" si="1">SUM(M13:M26)</f>
        <v>24</v>
      </c>
      <c r="N11" s="98">
        <f t="shared" si="1"/>
        <v>25</v>
      </c>
      <c r="O11" s="98">
        <f t="shared" si="1"/>
        <v>70</v>
      </c>
      <c r="P11" s="100">
        <f>SUM(P13:P26)</f>
        <v>4483</v>
      </c>
      <c r="Q11" s="100">
        <f t="shared" si="1"/>
        <v>2296</v>
      </c>
      <c r="R11" s="100">
        <f t="shared" si="1"/>
        <v>2187</v>
      </c>
      <c r="S11" s="98">
        <f t="shared" si="1"/>
        <v>691</v>
      </c>
      <c r="T11" s="98">
        <f t="shared" si="1"/>
        <v>349</v>
      </c>
      <c r="U11" s="98">
        <f t="shared" si="1"/>
        <v>342</v>
      </c>
      <c r="V11" s="98">
        <f t="shared" si="1"/>
        <v>688</v>
      </c>
      <c r="W11" s="98">
        <f t="shared" si="1"/>
        <v>366</v>
      </c>
      <c r="X11" s="98">
        <f t="shared" si="1"/>
        <v>322</v>
      </c>
      <c r="Y11" s="98">
        <f t="shared" si="1"/>
        <v>725</v>
      </c>
      <c r="Z11" s="98">
        <f t="shared" si="1"/>
        <v>384</v>
      </c>
      <c r="AA11" s="98">
        <f t="shared" si="1"/>
        <v>341</v>
      </c>
      <c r="AB11" s="98">
        <f t="shared" si="1"/>
        <v>798</v>
      </c>
      <c r="AC11" s="98">
        <f>SUM(AC13:AC26)</f>
        <v>411</v>
      </c>
      <c r="AD11" s="98">
        <f t="shared" si="1"/>
        <v>387</v>
      </c>
      <c r="AE11" s="98">
        <f t="shared" si="1"/>
        <v>747</v>
      </c>
      <c r="AF11" s="98">
        <f t="shared" si="1"/>
        <v>374</v>
      </c>
      <c r="AG11" s="98">
        <f t="shared" si="1"/>
        <v>373</v>
      </c>
      <c r="AH11" s="98">
        <f t="shared" si="1"/>
        <v>834</v>
      </c>
      <c r="AI11" s="98">
        <f t="shared" si="1"/>
        <v>412</v>
      </c>
      <c r="AJ11" s="98">
        <f t="shared" si="1"/>
        <v>422</v>
      </c>
      <c r="AK11" s="101">
        <v>4</v>
      </c>
    </row>
    <row r="12" spans="1:37" s="91" customFormat="1" ht="9" customHeight="1">
      <c r="A12" s="85"/>
      <c r="B12" s="103"/>
      <c r="C12" s="90"/>
      <c r="D12" s="85"/>
      <c r="E12" s="85"/>
      <c r="F12" s="87"/>
      <c r="G12" s="93"/>
      <c r="H12" s="89"/>
      <c r="I12" s="85"/>
      <c r="J12" s="89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96"/>
    </row>
    <row r="13" spans="1:37" s="91" customFormat="1" ht="15" customHeight="1">
      <c r="A13" s="104" t="s">
        <v>87</v>
      </c>
      <c r="B13" s="105" t="s">
        <v>88</v>
      </c>
      <c r="C13" s="90"/>
      <c r="D13" s="85">
        <v>16</v>
      </c>
      <c r="E13" s="85">
        <v>12</v>
      </c>
      <c r="F13" s="89">
        <f>SUM(H13,J13)</f>
        <v>1</v>
      </c>
      <c r="G13" s="106">
        <f>SUM(I13,K13)</f>
        <v>23</v>
      </c>
      <c r="H13" s="107">
        <v>0</v>
      </c>
      <c r="I13" s="85">
        <v>9</v>
      </c>
      <c r="J13" s="89">
        <v>1</v>
      </c>
      <c r="K13" s="85">
        <v>14</v>
      </c>
      <c r="L13" s="106">
        <f>SUM(M13:N13)</f>
        <v>6</v>
      </c>
      <c r="M13" s="85">
        <v>2</v>
      </c>
      <c r="N13" s="85">
        <v>4</v>
      </c>
      <c r="O13" s="85">
        <v>5</v>
      </c>
      <c r="P13" s="108">
        <f>SUM(S13,V13,Y13,AB13,AE13,AH13)</f>
        <v>391</v>
      </c>
      <c r="Q13" s="108">
        <f>T13+W13+Z13+AC13+AF13+AI13</f>
        <v>213</v>
      </c>
      <c r="R13" s="108">
        <f>U13+X13+AA13+AD13+AG13+AJ13</f>
        <v>178</v>
      </c>
      <c r="S13" s="108">
        <f t="shared" ref="S13:S26" si="2">SUM(T13:U13)</f>
        <v>52</v>
      </c>
      <c r="T13" s="95">
        <v>30</v>
      </c>
      <c r="U13" s="95">
        <v>22</v>
      </c>
      <c r="V13" s="108">
        <f t="shared" ref="V13:V26" si="3">SUM(W13:X13)</f>
        <v>62</v>
      </c>
      <c r="W13" s="95">
        <v>31</v>
      </c>
      <c r="X13" s="95">
        <v>31</v>
      </c>
      <c r="Y13" s="108">
        <f t="shared" ref="Y13:Y26" si="4">SUM(Z13:AA13)</f>
        <v>62</v>
      </c>
      <c r="Z13" s="95">
        <v>35</v>
      </c>
      <c r="AA13" s="95">
        <v>27</v>
      </c>
      <c r="AB13" s="108">
        <f t="shared" ref="AB13:AB26" si="5">SUM(AC13:AD13)</f>
        <v>73</v>
      </c>
      <c r="AC13" s="85">
        <v>40</v>
      </c>
      <c r="AD13" s="95">
        <v>33</v>
      </c>
      <c r="AE13" s="108">
        <f t="shared" ref="AE13:AE26" si="6">SUM(AF13:AG13)</f>
        <v>73</v>
      </c>
      <c r="AF13" s="95">
        <v>41</v>
      </c>
      <c r="AG13" s="95">
        <v>32</v>
      </c>
      <c r="AH13" s="108">
        <f t="shared" ref="AH13:AH26" si="7">SUM(AI13:AJ13)</f>
        <v>69</v>
      </c>
      <c r="AI13" s="95">
        <v>36</v>
      </c>
      <c r="AJ13" s="95">
        <v>33</v>
      </c>
      <c r="AK13" s="96" t="s">
        <v>89</v>
      </c>
    </row>
    <row r="14" spans="1:37" s="91" customFormat="1" ht="15" customHeight="1">
      <c r="A14" s="104" t="s">
        <v>90</v>
      </c>
      <c r="B14" s="105" t="s">
        <v>43</v>
      </c>
      <c r="C14" s="90"/>
      <c r="D14" s="85">
        <v>12</v>
      </c>
      <c r="E14" s="85">
        <v>9</v>
      </c>
      <c r="F14" s="89">
        <f t="shared" ref="F14:G26" si="8">SUM(H14,J14)</f>
        <v>0</v>
      </c>
      <c r="G14" s="106">
        <f t="shared" si="8"/>
        <v>20</v>
      </c>
      <c r="H14" s="107">
        <v>0</v>
      </c>
      <c r="I14" s="85">
        <v>7</v>
      </c>
      <c r="J14" s="107">
        <v>0</v>
      </c>
      <c r="K14" s="85">
        <v>13</v>
      </c>
      <c r="L14" s="106">
        <f t="shared" ref="L14:L26" si="9">SUM(M14:N14)</f>
        <v>2</v>
      </c>
      <c r="M14" s="85">
        <v>2</v>
      </c>
      <c r="N14" s="109">
        <v>0</v>
      </c>
      <c r="O14" s="85">
        <v>5</v>
      </c>
      <c r="P14" s="108">
        <f t="shared" ref="P14:P26" si="10">SUM(S14,V14,Y14,AB14,AE14,AH14)</f>
        <v>225</v>
      </c>
      <c r="Q14" s="108">
        <f>T14+W14+Z14+AC14+AF14+AI14</f>
        <v>120</v>
      </c>
      <c r="R14" s="108">
        <f t="shared" ref="Q14:R26" si="11">U14+X14+AA14+AD14+AG14+AJ14</f>
        <v>105</v>
      </c>
      <c r="S14" s="108">
        <f t="shared" si="2"/>
        <v>28</v>
      </c>
      <c r="T14" s="95">
        <v>16</v>
      </c>
      <c r="U14" s="95">
        <v>12</v>
      </c>
      <c r="V14" s="108">
        <f t="shared" si="3"/>
        <v>30</v>
      </c>
      <c r="W14" s="95">
        <v>17</v>
      </c>
      <c r="X14" s="95">
        <v>13</v>
      </c>
      <c r="Y14" s="108">
        <f t="shared" si="4"/>
        <v>38</v>
      </c>
      <c r="Z14" s="95">
        <v>21</v>
      </c>
      <c r="AA14" s="95">
        <v>17</v>
      </c>
      <c r="AB14" s="108">
        <f t="shared" si="5"/>
        <v>44</v>
      </c>
      <c r="AC14" s="95">
        <v>22</v>
      </c>
      <c r="AD14" s="95">
        <v>22</v>
      </c>
      <c r="AE14" s="108">
        <f t="shared" si="6"/>
        <v>42</v>
      </c>
      <c r="AF14" s="95">
        <v>25</v>
      </c>
      <c r="AG14" s="95">
        <v>17</v>
      </c>
      <c r="AH14" s="108">
        <f t="shared" si="7"/>
        <v>43</v>
      </c>
      <c r="AI14" s="95">
        <v>19</v>
      </c>
      <c r="AJ14" s="95">
        <v>24</v>
      </c>
      <c r="AK14" s="96" t="s">
        <v>91</v>
      </c>
    </row>
    <row r="15" spans="1:37" s="91" customFormat="1" ht="15" customHeight="1">
      <c r="A15" s="104" t="s">
        <v>92</v>
      </c>
      <c r="B15" s="105" t="s">
        <v>43</v>
      </c>
      <c r="C15" s="90"/>
      <c r="D15" s="85">
        <v>19</v>
      </c>
      <c r="E15" s="85">
        <v>13</v>
      </c>
      <c r="F15" s="89">
        <f t="shared" si="8"/>
        <v>1</v>
      </c>
      <c r="G15" s="106">
        <f t="shared" si="8"/>
        <v>27</v>
      </c>
      <c r="H15" s="107">
        <v>0</v>
      </c>
      <c r="I15" s="85">
        <v>9</v>
      </c>
      <c r="J15" s="110">
        <v>1</v>
      </c>
      <c r="K15" s="85">
        <v>18</v>
      </c>
      <c r="L15" s="106">
        <f t="shared" si="9"/>
        <v>2</v>
      </c>
      <c r="M15" s="85">
        <v>1</v>
      </c>
      <c r="N15" s="88">
        <v>1</v>
      </c>
      <c r="O15" s="85">
        <v>5</v>
      </c>
      <c r="P15" s="108">
        <f t="shared" si="10"/>
        <v>371</v>
      </c>
      <c r="Q15" s="108">
        <f t="shared" si="11"/>
        <v>177</v>
      </c>
      <c r="R15" s="108">
        <f t="shared" si="11"/>
        <v>194</v>
      </c>
      <c r="S15" s="108">
        <f t="shared" si="2"/>
        <v>48</v>
      </c>
      <c r="T15" s="95">
        <v>23</v>
      </c>
      <c r="U15" s="95">
        <v>25</v>
      </c>
      <c r="V15" s="108">
        <f t="shared" si="3"/>
        <v>49</v>
      </c>
      <c r="W15" s="95">
        <v>25</v>
      </c>
      <c r="X15" s="95">
        <v>24</v>
      </c>
      <c r="Y15" s="108">
        <f t="shared" si="4"/>
        <v>62</v>
      </c>
      <c r="Z15" s="95">
        <v>33</v>
      </c>
      <c r="AA15" s="95">
        <v>29</v>
      </c>
      <c r="AB15" s="108">
        <f t="shared" si="5"/>
        <v>71</v>
      </c>
      <c r="AC15" s="95">
        <v>30</v>
      </c>
      <c r="AD15" s="95">
        <v>41</v>
      </c>
      <c r="AE15" s="108">
        <f t="shared" si="6"/>
        <v>64</v>
      </c>
      <c r="AF15" s="95">
        <v>30</v>
      </c>
      <c r="AG15" s="95">
        <v>34</v>
      </c>
      <c r="AH15" s="108">
        <f t="shared" si="7"/>
        <v>77</v>
      </c>
      <c r="AI15" s="95">
        <v>36</v>
      </c>
      <c r="AJ15" s="95">
        <v>41</v>
      </c>
      <c r="AK15" s="96" t="s">
        <v>93</v>
      </c>
    </row>
    <row r="16" spans="1:37" s="91" customFormat="1" ht="15" customHeight="1">
      <c r="A16" s="104" t="s">
        <v>94</v>
      </c>
      <c r="B16" s="105" t="s">
        <v>43</v>
      </c>
      <c r="C16" s="90"/>
      <c r="D16" s="85">
        <v>20</v>
      </c>
      <c r="E16" s="85">
        <v>13</v>
      </c>
      <c r="F16" s="89">
        <f t="shared" si="8"/>
        <v>1</v>
      </c>
      <c r="G16" s="106">
        <f t="shared" si="8"/>
        <v>31</v>
      </c>
      <c r="H16" s="107">
        <v>0</v>
      </c>
      <c r="I16" s="85">
        <v>12</v>
      </c>
      <c r="J16" s="110">
        <v>1</v>
      </c>
      <c r="K16" s="85">
        <v>19</v>
      </c>
      <c r="L16" s="106">
        <f t="shared" si="9"/>
        <v>4</v>
      </c>
      <c r="M16" s="85">
        <v>1</v>
      </c>
      <c r="N16" s="85">
        <v>3</v>
      </c>
      <c r="O16" s="85">
        <v>5</v>
      </c>
      <c r="P16" s="108">
        <f t="shared" si="10"/>
        <v>434</v>
      </c>
      <c r="Q16" s="108">
        <f t="shared" si="11"/>
        <v>211</v>
      </c>
      <c r="R16" s="108">
        <f t="shared" si="11"/>
        <v>223</v>
      </c>
      <c r="S16" s="108">
        <f t="shared" si="2"/>
        <v>62</v>
      </c>
      <c r="T16" s="95">
        <v>38</v>
      </c>
      <c r="U16" s="95">
        <v>24</v>
      </c>
      <c r="V16" s="108">
        <f t="shared" si="3"/>
        <v>67</v>
      </c>
      <c r="W16" s="95">
        <v>32</v>
      </c>
      <c r="X16" s="95">
        <v>35</v>
      </c>
      <c r="Y16" s="108">
        <f t="shared" si="4"/>
        <v>70</v>
      </c>
      <c r="Z16" s="95">
        <v>32</v>
      </c>
      <c r="AA16" s="95">
        <v>38</v>
      </c>
      <c r="AB16" s="108">
        <f t="shared" si="5"/>
        <v>67</v>
      </c>
      <c r="AC16" s="95">
        <v>32</v>
      </c>
      <c r="AD16" s="95">
        <v>35</v>
      </c>
      <c r="AE16" s="108">
        <f t="shared" si="6"/>
        <v>76</v>
      </c>
      <c r="AF16" s="95">
        <v>29</v>
      </c>
      <c r="AG16" s="95">
        <v>47</v>
      </c>
      <c r="AH16" s="108">
        <f t="shared" si="7"/>
        <v>92</v>
      </c>
      <c r="AI16" s="95">
        <v>48</v>
      </c>
      <c r="AJ16" s="95">
        <v>44</v>
      </c>
      <c r="AK16" s="96" t="s">
        <v>95</v>
      </c>
    </row>
    <row r="17" spans="1:37" s="91" customFormat="1" ht="15" customHeight="1">
      <c r="A17" s="111" t="s">
        <v>96</v>
      </c>
      <c r="B17" s="112" t="s">
        <v>43</v>
      </c>
      <c r="C17" s="113"/>
      <c r="D17" s="114">
        <v>16</v>
      </c>
      <c r="E17" s="114">
        <v>11</v>
      </c>
      <c r="F17" s="115">
        <f t="shared" si="8"/>
        <v>1</v>
      </c>
      <c r="G17" s="116">
        <f t="shared" si="8"/>
        <v>23</v>
      </c>
      <c r="H17" s="107">
        <v>0</v>
      </c>
      <c r="I17" s="85">
        <v>11</v>
      </c>
      <c r="J17" s="110">
        <v>1</v>
      </c>
      <c r="K17" s="85">
        <v>12</v>
      </c>
      <c r="L17" s="116">
        <f t="shared" si="9"/>
        <v>5</v>
      </c>
      <c r="M17" s="114">
        <v>2</v>
      </c>
      <c r="N17" s="114">
        <v>3</v>
      </c>
      <c r="O17" s="114">
        <v>5</v>
      </c>
      <c r="P17" s="117">
        <f t="shared" si="10"/>
        <v>268</v>
      </c>
      <c r="Q17" s="117">
        <f t="shared" si="11"/>
        <v>139</v>
      </c>
      <c r="R17" s="117">
        <f t="shared" si="11"/>
        <v>129</v>
      </c>
      <c r="S17" s="117">
        <f t="shared" si="2"/>
        <v>45</v>
      </c>
      <c r="T17" s="118">
        <v>23</v>
      </c>
      <c r="U17" s="118">
        <v>22</v>
      </c>
      <c r="V17" s="117">
        <f t="shared" si="3"/>
        <v>52</v>
      </c>
      <c r="W17" s="118">
        <v>26</v>
      </c>
      <c r="X17" s="118">
        <v>26</v>
      </c>
      <c r="Y17" s="117">
        <f t="shared" si="4"/>
        <v>46</v>
      </c>
      <c r="Z17" s="118">
        <v>24</v>
      </c>
      <c r="AA17" s="118">
        <v>22</v>
      </c>
      <c r="AB17" s="117">
        <f t="shared" si="5"/>
        <v>47</v>
      </c>
      <c r="AC17" s="118">
        <v>23</v>
      </c>
      <c r="AD17" s="118">
        <v>24</v>
      </c>
      <c r="AE17" s="117">
        <f t="shared" si="6"/>
        <v>36</v>
      </c>
      <c r="AF17" s="118">
        <v>18</v>
      </c>
      <c r="AG17" s="118">
        <v>18</v>
      </c>
      <c r="AH17" s="117">
        <f t="shared" si="7"/>
        <v>42</v>
      </c>
      <c r="AI17" s="118">
        <v>25</v>
      </c>
      <c r="AJ17" s="118">
        <v>17</v>
      </c>
      <c r="AK17" s="119" t="s">
        <v>97</v>
      </c>
    </row>
    <row r="18" spans="1:37" s="91" customFormat="1" ht="15" customHeight="1">
      <c r="A18" s="104" t="s">
        <v>98</v>
      </c>
      <c r="B18" s="105" t="s">
        <v>43</v>
      </c>
      <c r="C18" s="90"/>
      <c r="D18" s="85">
        <v>17</v>
      </c>
      <c r="E18" s="85">
        <v>12</v>
      </c>
      <c r="F18" s="89">
        <f t="shared" si="8"/>
        <v>1</v>
      </c>
      <c r="G18" s="106">
        <f t="shared" si="8"/>
        <v>25</v>
      </c>
      <c r="H18" s="120">
        <v>0</v>
      </c>
      <c r="I18" s="121">
        <v>9</v>
      </c>
      <c r="J18" s="122">
        <v>1</v>
      </c>
      <c r="K18" s="121">
        <v>16</v>
      </c>
      <c r="L18" s="106">
        <f t="shared" si="9"/>
        <v>2</v>
      </c>
      <c r="M18" s="85">
        <v>2</v>
      </c>
      <c r="N18" s="109">
        <v>0</v>
      </c>
      <c r="O18" s="85">
        <v>5</v>
      </c>
      <c r="P18" s="108">
        <f t="shared" si="10"/>
        <v>316</v>
      </c>
      <c r="Q18" s="108">
        <f t="shared" si="11"/>
        <v>150</v>
      </c>
      <c r="R18" s="108">
        <f t="shared" si="11"/>
        <v>166</v>
      </c>
      <c r="S18" s="108">
        <f t="shared" si="2"/>
        <v>47</v>
      </c>
      <c r="T18" s="95">
        <v>20</v>
      </c>
      <c r="U18" s="95">
        <v>27</v>
      </c>
      <c r="V18" s="108">
        <f t="shared" si="3"/>
        <v>48</v>
      </c>
      <c r="W18" s="95">
        <v>27</v>
      </c>
      <c r="X18" s="95">
        <v>21</v>
      </c>
      <c r="Y18" s="108">
        <f t="shared" si="4"/>
        <v>47</v>
      </c>
      <c r="Z18" s="95">
        <v>28</v>
      </c>
      <c r="AA18" s="95">
        <v>19</v>
      </c>
      <c r="AB18" s="108">
        <f t="shared" si="5"/>
        <v>57</v>
      </c>
      <c r="AC18" s="95">
        <v>28</v>
      </c>
      <c r="AD18" s="95">
        <v>29</v>
      </c>
      <c r="AE18" s="108">
        <f t="shared" si="6"/>
        <v>52</v>
      </c>
      <c r="AF18" s="95">
        <v>24</v>
      </c>
      <c r="AG18" s="95">
        <v>28</v>
      </c>
      <c r="AH18" s="108">
        <f t="shared" si="7"/>
        <v>65</v>
      </c>
      <c r="AI18" s="95">
        <v>23</v>
      </c>
      <c r="AJ18" s="95">
        <v>42</v>
      </c>
      <c r="AK18" s="96" t="s">
        <v>99</v>
      </c>
    </row>
    <row r="19" spans="1:37" s="91" customFormat="1" ht="15" customHeight="1">
      <c r="A19" s="104" t="s">
        <v>100</v>
      </c>
      <c r="B19" s="105" t="s">
        <v>43</v>
      </c>
      <c r="C19" s="90"/>
      <c r="D19" s="85">
        <v>13</v>
      </c>
      <c r="E19" s="85">
        <v>9</v>
      </c>
      <c r="F19" s="89">
        <f t="shared" si="8"/>
        <v>1</v>
      </c>
      <c r="G19" s="106">
        <f t="shared" si="8"/>
        <v>20</v>
      </c>
      <c r="H19" s="110">
        <v>1</v>
      </c>
      <c r="I19" s="85">
        <v>6</v>
      </c>
      <c r="J19" s="107">
        <v>0</v>
      </c>
      <c r="K19" s="85">
        <v>14</v>
      </c>
      <c r="L19" s="106">
        <f t="shared" si="9"/>
        <v>3</v>
      </c>
      <c r="M19" s="85">
        <v>2</v>
      </c>
      <c r="N19" s="88">
        <v>1</v>
      </c>
      <c r="O19" s="85">
        <v>5</v>
      </c>
      <c r="P19" s="108">
        <f t="shared" si="10"/>
        <v>246</v>
      </c>
      <c r="Q19" s="108">
        <f t="shared" si="11"/>
        <v>121</v>
      </c>
      <c r="R19" s="108">
        <f t="shared" si="11"/>
        <v>125</v>
      </c>
      <c r="S19" s="108">
        <f t="shared" si="2"/>
        <v>34</v>
      </c>
      <c r="T19" s="95">
        <v>13</v>
      </c>
      <c r="U19" s="95">
        <v>21</v>
      </c>
      <c r="V19" s="108">
        <f t="shared" si="3"/>
        <v>41</v>
      </c>
      <c r="W19" s="95">
        <v>22</v>
      </c>
      <c r="X19" s="95">
        <v>19</v>
      </c>
      <c r="Y19" s="108">
        <f t="shared" si="4"/>
        <v>48</v>
      </c>
      <c r="Z19" s="95">
        <v>22</v>
      </c>
      <c r="AA19" s="95">
        <v>26</v>
      </c>
      <c r="AB19" s="108">
        <f t="shared" si="5"/>
        <v>45</v>
      </c>
      <c r="AC19" s="95">
        <v>24</v>
      </c>
      <c r="AD19" s="95">
        <v>21</v>
      </c>
      <c r="AE19" s="108">
        <f t="shared" si="6"/>
        <v>37</v>
      </c>
      <c r="AF19" s="95">
        <v>19</v>
      </c>
      <c r="AG19" s="95">
        <v>18</v>
      </c>
      <c r="AH19" s="108">
        <f t="shared" si="7"/>
        <v>41</v>
      </c>
      <c r="AI19" s="95">
        <v>21</v>
      </c>
      <c r="AJ19" s="95">
        <v>20</v>
      </c>
      <c r="AK19" s="96" t="s">
        <v>101</v>
      </c>
    </row>
    <row r="20" spans="1:37" s="91" customFormat="1" ht="15" customHeight="1">
      <c r="A20" s="104" t="s">
        <v>102</v>
      </c>
      <c r="B20" s="105" t="s">
        <v>43</v>
      </c>
      <c r="C20" s="90"/>
      <c r="D20" s="85">
        <v>18</v>
      </c>
      <c r="E20" s="85">
        <v>12</v>
      </c>
      <c r="F20" s="89">
        <f t="shared" si="8"/>
        <v>1</v>
      </c>
      <c r="G20" s="106">
        <f t="shared" si="8"/>
        <v>28</v>
      </c>
      <c r="H20" s="110">
        <v>1</v>
      </c>
      <c r="I20" s="85">
        <v>8</v>
      </c>
      <c r="J20" s="107">
        <v>0</v>
      </c>
      <c r="K20" s="85">
        <v>20</v>
      </c>
      <c r="L20" s="106">
        <f t="shared" si="9"/>
        <v>2</v>
      </c>
      <c r="M20" s="85">
        <v>2</v>
      </c>
      <c r="N20" s="109">
        <v>0</v>
      </c>
      <c r="O20" s="85">
        <v>5</v>
      </c>
      <c r="P20" s="108">
        <f t="shared" si="10"/>
        <v>395</v>
      </c>
      <c r="Q20" s="108">
        <f t="shared" si="11"/>
        <v>201</v>
      </c>
      <c r="R20" s="108">
        <f t="shared" si="11"/>
        <v>194</v>
      </c>
      <c r="S20" s="108">
        <f t="shared" si="2"/>
        <v>62</v>
      </c>
      <c r="T20" s="95">
        <v>31</v>
      </c>
      <c r="U20" s="95">
        <v>31</v>
      </c>
      <c r="V20" s="108">
        <f t="shared" si="3"/>
        <v>64</v>
      </c>
      <c r="W20" s="95">
        <v>33</v>
      </c>
      <c r="X20" s="95">
        <v>31</v>
      </c>
      <c r="Y20" s="108">
        <f t="shared" si="4"/>
        <v>71</v>
      </c>
      <c r="Z20" s="95">
        <v>36</v>
      </c>
      <c r="AA20" s="95">
        <v>35</v>
      </c>
      <c r="AB20" s="108">
        <f t="shared" si="5"/>
        <v>66</v>
      </c>
      <c r="AC20" s="95">
        <v>34</v>
      </c>
      <c r="AD20" s="95">
        <v>32</v>
      </c>
      <c r="AE20" s="108">
        <f t="shared" si="6"/>
        <v>73</v>
      </c>
      <c r="AF20" s="95">
        <v>39</v>
      </c>
      <c r="AG20" s="95">
        <v>34</v>
      </c>
      <c r="AH20" s="108">
        <f t="shared" si="7"/>
        <v>59</v>
      </c>
      <c r="AI20" s="95">
        <v>28</v>
      </c>
      <c r="AJ20" s="95">
        <v>31</v>
      </c>
      <c r="AK20" s="96" t="s">
        <v>103</v>
      </c>
    </row>
    <row r="21" spans="1:37" s="91" customFormat="1" ht="15" customHeight="1">
      <c r="A21" s="104" t="s">
        <v>104</v>
      </c>
      <c r="B21" s="105" t="s">
        <v>43</v>
      </c>
      <c r="C21" s="90"/>
      <c r="D21" s="85">
        <v>18</v>
      </c>
      <c r="E21" s="85">
        <v>12</v>
      </c>
      <c r="F21" s="89">
        <f t="shared" si="8"/>
        <v>1</v>
      </c>
      <c r="G21" s="106">
        <f t="shared" si="8"/>
        <v>30</v>
      </c>
      <c r="H21" s="107">
        <v>0</v>
      </c>
      <c r="I21" s="85">
        <v>14</v>
      </c>
      <c r="J21" s="110">
        <v>1</v>
      </c>
      <c r="K21" s="85">
        <v>16</v>
      </c>
      <c r="L21" s="106">
        <f t="shared" si="9"/>
        <v>2</v>
      </c>
      <c r="M21" s="85">
        <v>2</v>
      </c>
      <c r="N21" s="123">
        <v>0</v>
      </c>
      <c r="O21" s="85">
        <v>5</v>
      </c>
      <c r="P21" s="108">
        <f t="shared" si="10"/>
        <v>376</v>
      </c>
      <c r="Q21" s="108">
        <f t="shared" si="11"/>
        <v>206</v>
      </c>
      <c r="R21" s="108">
        <f t="shared" si="11"/>
        <v>170</v>
      </c>
      <c r="S21" s="108">
        <f t="shared" si="2"/>
        <v>61</v>
      </c>
      <c r="T21" s="95">
        <v>39</v>
      </c>
      <c r="U21" s="95">
        <v>22</v>
      </c>
      <c r="V21" s="108">
        <f t="shared" si="3"/>
        <v>55</v>
      </c>
      <c r="W21" s="95">
        <v>35</v>
      </c>
      <c r="X21" s="95">
        <v>20</v>
      </c>
      <c r="Y21" s="108">
        <f t="shared" si="4"/>
        <v>49</v>
      </c>
      <c r="Z21" s="95">
        <v>26</v>
      </c>
      <c r="AA21" s="95">
        <v>23</v>
      </c>
      <c r="AB21" s="108">
        <f t="shared" si="5"/>
        <v>66</v>
      </c>
      <c r="AC21" s="95">
        <v>29</v>
      </c>
      <c r="AD21" s="95">
        <v>37</v>
      </c>
      <c r="AE21" s="108">
        <f t="shared" si="6"/>
        <v>71</v>
      </c>
      <c r="AF21" s="95">
        <v>41</v>
      </c>
      <c r="AG21" s="95">
        <v>30</v>
      </c>
      <c r="AH21" s="108">
        <f t="shared" si="7"/>
        <v>74</v>
      </c>
      <c r="AI21" s="95">
        <v>36</v>
      </c>
      <c r="AJ21" s="95">
        <v>38</v>
      </c>
      <c r="AK21" s="96" t="s">
        <v>105</v>
      </c>
    </row>
    <row r="22" spans="1:37" s="91" customFormat="1" ht="15" customHeight="1">
      <c r="A22" s="111" t="s">
        <v>106</v>
      </c>
      <c r="B22" s="112" t="s">
        <v>43</v>
      </c>
      <c r="C22" s="113"/>
      <c r="D22" s="114">
        <v>9</v>
      </c>
      <c r="E22" s="114">
        <v>6</v>
      </c>
      <c r="F22" s="124">
        <f t="shared" si="8"/>
        <v>0</v>
      </c>
      <c r="G22" s="116">
        <f t="shared" si="8"/>
        <v>16</v>
      </c>
      <c r="H22" s="124">
        <v>0</v>
      </c>
      <c r="I22" s="114">
        <v>6</v>
      </c>
      <c r="J22" s="124">
        <v>0</v>
      </c>
      <c r="K22" s="114">
        <v>10</v>
      </c>
      <c r="L22" s="116">
        <f t="shared" si="9"/>
        <v>2</v>
      </c>
      <c r="M22" s="114">
        <v>1</v>
      </c>
      <c r="N22" s="114">
        <v>1</v>
      </c>
      <c r="O22" s="114">
        <v>5</v>
      </c>
      <c r="P22" s="117">
        <f t="shared" si="10"/>
        <v>158</v>
      </c>
      <c r="Q22" s="117">
        <f t="shared" si="11"/>
        <v>88</v>
      </c>
      <c r="R22" s="117">
        <f t="shared" si="11"/>
        <v>70</v>
      </c>
      <c r="S22" s="117">
        <f t="shared" si="2"/>
        <v>31</v>
      </c>
      <c r="T22" s="118">
        <v>18</v>
      </c>
      <c r="U22" s="118">
        <v>13</v>
      </c>
      <c r="V22" s="117">
        <f t="shared" si="3"/>
        <v>25</v>
      </c>
      <c r="W22" s="118">
        <v>14</v>
      </c>
      <c r="X22" s="118">
        <v>11</v>
      </c>
      <c r="Y22" s="117">
        <f t="shared" si="4"/>
        <v>24</v>
      </c>
      <c r="Z22" s="118">
        <v>13</v>
      </c>
      <c r="AA22" s="118">
        <v>11</v>
      </c>
      <c r="AB22" s="117">
        <f t="shared" si="5"/>
        <v>35</v>
      </c>
      <c r="AC22" s="118">
        <v>20</v>
      </c>
      <c r="AD22" s="118">
        <v>15</v>
      </c>
      <c r="AE22" s="117">
        <f t="shared" si="6"/>
        <v>18</v>
      </c>
      <c r="AF22" s="118">
        <v>11</v>
      </c>
      <c r="AG22" s="118">
        <v>7</v>
      </c>
      <c r="AH22" s="117">
        <f t="shared" si="7"/>
        <v>25</v>
      </c>
      <c r="AI22" s="118">
        <v>12</v>
      </c>
      <c r="AJ22" s="118">
        <v>13</v>
      </c>
      <c r="AK22" s="119" t="s">
        <v>107</v>
      </c>
    </row>
    <row r="23" spans="1:37" s="91" customFormat="1" ht="15" customHeight="1">
      <c r="A23" s="125" t="s">
        <v>108</v>
      </c>
      <c r="B23" s="105" t="s">
        <v>43</v>
      </c>
      <c r="C23" s="90"/>
      <c r="D23" s="85">
        <v>12</v>
      </c>
      <c r="E23" s="85">
        <v>7</v>
      </c>
      <c r="F23" s="89">
        <f t="shared" si="8"/>
        <v>1</v>
      </c>
      <c r="G23" s="106">
        <f t="shared" si="8"/>
        <v>18</v>
      </c>
      <c r="H23" s="110">
        <v>1</v>
      </c>
      <c r="I23" s="85">
        <v>6</v>
      </c>
      <c r="J23" s="107">
        <v>0</v>
      </c>
      <c r="K23" s="85">
        <v>12</v>
      </c>
      <c r="L23" s="106">
        <f t="shared" si="9"/>
        <v>2</v>
      </c>
      <c r="M23" s="85">
        <v>1</v>
      </c>
      <c r="N23" s="85">
        <v>1</v>
      </c>
      <c r="O23" s="85">
        <v>5</v>
      </c>
      <c r="P23" s="108">
        <f t="shared" si="10"/>
        <v>210</v>
      </c>
      <c r="Q23" s="108">
        <f t="shared" si="11"/>
        <v>94</v>
      </c>
      <c r="R23" s="108">
        <f t="shared" si="11"/>
        <v>116</v>
      </c>
      <c r="S23" s="108">
        <f t="shared" si="2"/>
        <v>40</v>
      </c>
      <c r="T23" s="95">
        <v>16</v>
      </c>
      <c r="U23" s="95">
        <v>24</v>
      </c>
      <c r="V23" s="108">
        <f t="shared" si="3"/>
        <v>32</v>
      </c>
      <c r="W23" s="95">
        <v>15</v>
      </c>
      <c r="X23" s="95">
        <v>17</v>
      </c>
      <c r="Y23" s="108">
        <f t="shared" si="4"/>
        <v>34</v>
      </c>
      <c r="Z23" s="95">
        <v>14</v>
      </c>
      <c r="AA23" s="95">
        <v>20</v>
      </c>
      <c r="AB23" s="108">
        <f t="shared" si="5"/>
        <v>39</v>
      </c>
      <c r="AC23" s="95">
        <v>20</v>
      </c>
      <c r="AD23" s="95">
        <v>19</v>
      </c>
      <c r="AE23" s="108">
        <f t="shared" si="6"/>
        <v>35</v>
      </c>
      <c r="AF23" s="95">
        <v>14</v>
      </c>
      <c r="AG23" s="95">
        <v>21</v>
      </c>
      <c r="AH23" s="108">
        <f t="shared" si="7"/>
        <v>30</v>
      </c>
      <c r="AI23" s="95">
        <v>15</v>
      </c>
      <c r="AJ23" s="95">
        <v>15</v>
      </c>
      <c r="AK23" s="96" t="s">
        <v>109</v>
      </c>
    </row>
    <row r="24" spans="1:37" s="91" customFormat="1" ht="15" customHeight="1">
      <c r="A24" s="104" t="s">
        <v>110</v>
      </c>
      <c r="B24" s="105" t="s">
        <v>43</v>
      </c>
      <c r="C24" s="90"/>
      <c r="D24" s="85">
        <v>18</v>
      </c>
      <c r="E24" s="85">
        <v>12</v>
      </c>
      <c r="F24" s="89">
        <f t="shared" si="8"/>
        <v>1</v>
      </c>
      <c r="G24" s="106">
        <f t="shared" si="8"/>
        <v>26</v>
      </c>
      <c r="H24" s="107">
        <v>0</v>
      </c>
      <c r="I24" s="85">
        <v>12</v>
      </c>
      <c r="J24" s="110">
        <v>1</v>
      </c>
      <c r="K24" s="85">
        <v>14</v>
      </c>
      <c r="L24" s="106">
        <f t="shared" si="9"/>
        <v>6</v>
      </c>
      <c r="M24" s="85">
        <v>2</v>
      </c>
      <c r="N24" s="85">
        <v>4</v>
      </c>
      <c r="O24" s="85">
        <v>5</v>
      </c>
      <c r="P24" s="108">
        <f t="shared" si="10"/>
        <v>338</v>
      </c>
      <c r="Q24" s="108">
        <f t="shared" si="11"/>
        <v>187</v>
      </c>
      <c r="R24" s="108">
        <f t="shared" si="11"/>
        <v>151</v>
      </c>
      <c r="S24" s="108">
        <f t="shared" si="2"/>
        <v>53</v>
      </c>
      <c r="T24" s="95">
        <v>22</v>
      </c>
      <c r="U24" s="95">
        <v>31</v>
      </c>
      <c r="V24" s="108">
        <f t="shared" si="3"/>
        <v>52</v>
      </c>
      <c r="W24" s="95">
        <v>31</v>
      </c>
      <c r="X24" s="95">
        <v>21</v>
      </c>
      <c r="Y24" s="108">
        <f t="shared" si="4"/>
        <v>61</v>
      </c>
      <c r="Z24" s="95">
        <v>38</v>
      </c>
      <c r="AA24" s="95">
        <v>23</v>
      </c>
      <c r="AB24" s="108">
        <f t="shared" si="5"/>
        <v>73</v>
      </c>
      <c r="AC24" s="95">
        <v>40</v>
      </c>
      <c r="AD24" s="95">
        <v>33</v>
      </c>
      <c r="AE24" s="108">
        <f t="shared" si="6"/>
        <v>47</v>
      </c>
      <c r="AF24" s="95">
        <v>27</v>
      </c>
      <c r="AG24" s="95">
        <v>20</v>
      </c>
      <c r="AH24" s="108">
        <f t="shared" si="7"/>
        <v>52</v>
      </c>
      <c r="AI24" s="95">
        <v>29</v>
      </c>
      <c r="AJ24" s="95">
        <v>23</v>
      </c>
      <c r="AK24" s="96" t="s">
        <v>111</v>
      </c>
    </row>
    <row r="25" spans="1:37" s="85" customFormat="1" ht="15" customHeight="1">
      <c r="A25" s="104" t="s">
        <v>112</v>
      </c>
      <c r="B25" s="105" t="s">
        <v>43</v>
      </c>
      <c r="C25" s="90"/>
      <c r="D25" s="85">
        <v>10</v>
      </c>
      <c r="E25" s="85">
        <v>7</v>
      </c>
      <c r="F25" s="89">
        <f t="shared" si="8"/>
        <v>1</v>
      </c>
      <c r="G25" s="106">
        <f t="shared" si="8"/>
        <v>17</v>
      </c>
      <c r="H25" s="107">
        <v>0</v>
      </c>
      <c r="I25" s="85">
        <v>7</v>
      </c>
      <c r="J25" s="110">
        <v>1</v>
      </c>
      <c r="K25" s="85">
        <v>10</v>
      </c>
      <c r="L25" s="106">
        <f t="shared" si="9"/>
        <v>2</v>
      </c>
      <c r="M25" s="85">
        <v>2</v>
      </c>
      <c r="N25" s="109">
        <v>0</v>
      </c>
      <c r="O25" s="85">
        <v>5</v>
      </c>
      <c r="P25" s="108">
        <f t="shared" si="10"/>
        <v>142</v>
      </c>
      <c r="Q25" s="108">
        <f t="shared" si="11"/>
        <v>65</v>
      </c>
      <c r="R25" s="108">
        <f t="shared" si="11"/>
        <v>77</v>
      </c>
      <c r="S25" s="108">
        <f t="shared" si="2"/>
        <v>23</v>
      </c>
      <c r="T25" s="85">
        <v>6</v>
      </c>
      <c r="U25" s="85">
        <v>17</v>
      </c>
      <c r="V25" s="108">
        <f t="shared" si="3"/>
        <v>17</v>
      </c>
      <c r="W25" s="85">
        <v>8</v>
      </c>
      <c r="X25" s="85">
        <v>9</v>
      </c>
      <c r="Y25" s="108">
        <f t="shared" si="4"/>
        <v>15</v>
      </c>
      <c r="Z25" s="85">
        <v>8</v>
      </c>
      <c r="AA25" s="85">
        <v>7</v>
      </c>
      <c r="AB25" s="108">
        <f t="shared" si="5"/>
        <v>24</v>
      </c>
      <c r="AC25" s="95">
        <v>14</v>
      </c>
      <c r="AD25" s="85">
        <v>10</v>
      </c>
      <c r="AE25" s="108">
        <f t="shared" si="6"/>
        <v>20</v>
      </c>
      <c r="AF25" s="85">
        <v>9</v>
      </c>
      <c r="AG25" s="85">
        <v>11</v>
      </c>
      <c r="AH25" s="108">
        <f t="shared" si="7"/>
        <v>43</v>
      </c>
      <c r="AI25" s="85">
        <v>20</v>
      </c>
      <c r="AJ25" s="95">
        <v>23</v>
      </c>
      <c r="AK25" s="96" t="s">
        <v>113</v>
      </c>
    </row>
    <row r="26" spans="1:37" s="91" customFormat="1" ht="15" customHeight="1" thickBot="1">
      <c r="A26" s="126" t="s">
        <v>114</v>
      </c>
      <c r="B26" s="127" t="s">
        <v>43</v>
      </c>
      <c r="C26" s="128"/>
      <c r="D26" s="129">
        <v>27</v>
      </c>
      <c r="E26" s="129">
        <v>18</v>
      </c>
      <c r="F26" s="130">
        <f t="shared" si="8"/>
        <v>1</v>
      </c>
      <c r="G26" s="131">
        <f t="shared" si="8"/>
        <v>41</v>
      </c>
      <c r="H26" s="132">
        <v>0</v>
      </c>
      <c r="I26" s="129">
        <v>15</v>
      </c>
      <c r="J26" s="130">
        <v>1</v>
      </c>
      <c r="K26" s="129">
        <v>26</v>
      </c>
      <c r="L26" s="131">
        <f t="shared" si="9"/>
        <v>9</v>
      </c>
      <c r="M26" s="129">
        <v>2</v>
      </c>
      <c r="N26" s="129">
        <v>7</v>
      </c>
      <c r="O26" s="129">
        <v>5</v>
      </c>
      <c r="P26" s="133">
        <f t="shared" si="10"/>
        <v>613</v>
      </c>
      <c r="Q26" s="133">
        <f t="shared" si="11"/>
        <v>324</v>
      </c>
      <c r="R26" s="133">
        <f t="shared" si="11"/>
        <v>289</v>
      </c>
      <c r="S26" s="133">
        <f t="shared" si="2"/>
        <v>105</v>
      </c>
      <c r="T26" s="129">
        <v>54</v>
      </c>
      <c r="U26" s="129">
        <v>51</v>
      </c>
      <c r="V26" s="133">
        <f t="shared" si="3"/>
        <v>94</v>
      </c>
      <c r="W26" s="129">
        <v>50</v>
      </c>
      <c r="X26" s="129">
        <v>44</v>
      </c>
      <c r="Y26" s="133">
        <f t="shared" si="4"/>
        <v>98</v>
      </c>
      <c r="Z26" s="129">
        <v>54</v>
      </c>
      <c r="AA26" s="129">
        <v>44</v>
      </c>
      <c r="AB26" s="133">
        <f t="shared" si="5"/>
        <v>91</v>
      </c>
      <c r="AC26" s="129">
        <v>55</v>
      </c>
      <c r="AD26" s="129">
        <v>36</v>
      </c>
      <c r="AE26" s="133">
        <f t="shared" si="6"/>
        <v>103</v>
      </c>
      <c r="AF26" s="129">
        <v>47</v>
      </c>
      <c r="AG26" s="129">
        <v>56</v>
      </c>
      <c r="AH26" s="133">
        <f t="shared" si="7"/>
        <v>122</v>
      </c>
      <c r="AI26" s="129">
        <v>64</v>
      </c>
      <c r="AJ26" s="134">
        <v>58</v>
      </c>
      <c r="AK26" s="135" t="s">
        <v>115</v>
      </c>
    </row>
    <row r="27" spans="1:37" s="91" customFormat="1" ht="5.45" customHeight="1">
      <c r="A27" s="136"/>
      <c r="B27" s="137"/>
      <c r="C27" s="85"/>
      <c r="D27" s="85"/>
      <c r="E27" s="85"/>
      <c r="F27" s="89"/>
      <c r="G27" s="106"/>
      <c r="H27" s="89"/>
      <c r="I27" s="85"/>
      <c r="J27" s="89"/>
      <c r="K27" s="85"/>
      <c r="L27" s="106"/>
      <c r="M27" s="85"/>
      <c r="N27" s="85"/>
      <c r="O27" s="85"/>
      <c r="P27" s="108"/>
      <c r="Q27" s="108"/>
      <c r="R27" s="108"/>
      <c r="S27" s="108"/>
      <c r="T27" s="85"/>
      <c r="U27" s="85"/>
      <c r="V27" s="108"/>
      <c r="W27" s="85"/>
      <c r="X27" s="85"/>
      <c r="Y27" s="108"/>
      <c r="Z27" s="85"/>
      <c r="AA27" s="85"/>
      <c r="AB27" s="108"/>
      <c r="AC27" s="85"/>
      <c r="AD27" s="85"/>
      <c r="AE27" s="108"/>
      <c r="AF27" s="85"/>
      <c r="AG27" s="85"/>
      <c r="AH27" s="108"/>
      <c r="AI27" s="85"/>
      <c r="AJ27" s="95"/>
    </row>
    <row r="28" spans="1:37" s="142" customFormat="1" ht="12">
      <c r="A28" s="1" t="s">
        <v>116</v>
      </c>
      <c r="B28" s="138"/>
      <c r="C28" s="138"/>
      <c r="D28" s="138"/>
      <c r="E28" s="138"/>
      <c r="F28" s="139"/>
      <c r="G28" s="138"/>
      <c r="H28" s="140"/>
      <c r="I28" s="138"/>
      <c r="J28" s="140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41"/>
      <c r="AC28" s="138"/>
      <c r="AD28" s="138"/>
      <c r="AE28" s="138"/>
      <c r="AF28" s="138"/>
      <c r="AG28" s="138"/>
      <c r="AH28" s="138"/>
      <c r="AI28" s="138"/>
      <c r="AJ28" s="138"/>
    </row>
    <row r="29" spans="1:37" s="142" customFormat="1" ht="12">
      <c r="A29" s="142" t="s">
        <v>117</v>
      </c>
      <c r="F29" s="143"/>
      <c r="H29" s="144"/>
      <c r="J29" s="144"/>
    </row>
    <row r="30" spans="1:37" ht="16.5" customHeight="1">
      <c r="F30" s="145"/>
      <c r="H30" s="146"/>
    </row>
    <row r="31" spans="1:37" ht="16.5" customHeight="1"/>
    <row r="32" spans="1:37" ht="16.5" customHeight="1"/>
    <row r="33" ht="16.5" customHeight="1"/>
  </sheetData>
  <mergeCells count="22">
    <mergeCell ref="A1:AJ1"/>
    <mergeCell ref="A3:B5"/>
    <mergeCell ref="C3:C5"/>
    <mergeCell ref="D3:E4"/>
    <mergeCell ref="F3:K4"/>
    <mergeCell ref="L3:N4"/>
    <mergeCell ref="P3:R4"/>
    <mergeCell ref="F5:G5"/>
    <mergeCell ref="H5:I5"/>
    <mergeCell ref="J5:K5"/>
    <mergeCell ref="AK3:AK5"/>
    <mergeCell ref="S4:U4"/>
    <mergeCell ref="V4:X4"/>
    <mergeCell ref="Y4:AA4"/>
    <mergeCell ref="AB4:AD4"/>
    <mergeCell ref="AE4:AG4"/>
    <mergeCell ref="AH4:AJ4"/>
    <mergeCell ref="A7:B7"/>
    <mergeCell ref="A8:B8"/>
    <mergeCell ref="A9:B9"/>
    <mergeCell ref="A10:B10"/>
    <mergeCell ref="A11:B11"/>
  </mergeCells>
  <phoneticPr fontId="3"/>
  <pageMargins left="0.59055118110236227" right="0.19685039370078741" top="0.98425196850393704" bottom="0.39370078740157483" header="0.51181102362204722" footer="0.51181102362204722"/>
  <pageSetup paperSize="9" scale="55" firstPageNumber="151" fitToWidth="2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L28"/>
  <sheetViews>
    <sheetView view="pageBreakPreview" zoomScaleNormal="100" zoomScaleSheetLayoutView="100" workbookViewId="0">
      <selection activeCell="W12" sqref="W12"/>
    </sheetView>
  </sheetViews>
  <sheetFormatPr defaultRowHeight="12"/>
  <cols>
    <col min="1" max="1" width="10.625" style="1" customWidth="1"/>
    <col min="2" max="10" width="8.375" style="1" customWidth="1"/>
    <col min="11" max="11" width="4.25" style="1" customWidth="1"/>
    <col min="12" max="256" width="9" style="1"/>
    <col min="257" max="257" width="10.625" style="1" customWidth="1"/>
    <col min="258" max="266" width="8.375" style="1" customWidth="1"/>
    <col min="267" max="267" width="7.875" style="1" customWidth="1"/>
    <col min="268" max="512" width="9" style="1"/>
    <col min="513" max="513" width="10.625" style="1" customWidth="1"/>
    <col min="514" max="522" width="8.375" style="1" customWidth="1"/>
    <col min="523" max="523" width="7.875" style="1" customWidth="1"/>
    <col min="524" max="768" width="9" style="1"/>
    <col min="769" max="769" width="10.625" style="1" customWidth="1"/>
    <col min="770" max="778" width="8.375" style="1" customWidth="1"/>
    <col min="779" max="779" width="7.875" style="1" customWidth="1"/>
    <col min="780" max="1024" width="9" style="1"/>
    <col min="1025" max="1025" width="10.625" style="1" customWidth="1"/>
    <col min="1026" max="1034" width="8.375" style="1" customWidth="1"/>
    <col min="1035" max="1035" width="7.875" style="1" customWidth="1"/>
    <col min="1036" max="1280" width="9" style="1"/>
    <col min="1281" max="1281" width="10.625" style="1" customWidth="1"/>
    <col min="1282" max="1290" width="8.375" style="1" customWidth="1"/>
    <col min="1291" max="1291" width="7.875" style="1" customWidth="1"/>
    <col min="1292" max="1536" width="9" style="1"/>
    <col min="1537" max="1537" width="10.625" style="1" customWidth="1"/>
    <col min="1538" max="1546" width="8.375" style="1" customWidth="1"/>
    <col min="1547" max="1547" width="7.875" style="1" customWidth="1"/>
    <col min="1548" max="1792" width="9" style="1"/>
    <col min="1793" max="1793" width="10.625" style="1" customWidth="1"/>
    <col min="1794" max="1802" width="8.375" style="1" customWidth="1"/>
    <col min="1803" max="1803" width="7.875" style="1" customWidth="1"/>
    <col min="1804" max="2048" width="9" style="1"/>
    <col min="2049" max="2049" width="10.625" style="1" customWidth="1"/>
    <col min="2050" max="2058" width="8.375" style="1" customWidth="1"/>
    <col min="2059" max="2059" width="7.875" style="1" customWidth="1"/>
    <col min="2060" max="2304" width="9" style="1"/>
    <col min="2305" max="2305" width="10.625" style="1" customWidth="1"/>
    <col min="2306" max="2314" width="8.375" style="1" customWidth="1"/>
    <col min="2315" max="2315" width="7.875" style="1" customWidth="1"/>
    <col min="2316" max="2560" width="9" style="1"/>
    <col min="2561" max="2561" width="10.625" style="1" customWidth="1"/>
    <col min="2562" max="2570" width="8.375" style="1" customWidth="1"/>
    <col min="2571" max="2571" width="7.875" style="1" customWidth="1"/>
    <col min="2572" max="2816" width="9" style="1"/>
    <col min="2817" max="2817" width="10.625" style="1" customWidth="1"/>
    <col min="2818" max="2826" width="8.375" style="1" customWidth="1"/>
    <col min="2827" max="2827" width="7.875" style="1" customWidth="1"/>
    <col min="2828" max="3072" width="9" style="1"/>
    <col min="3073" max="3073" width="10.625" style="1" customWidth="1"/>
    <col min="3074" max="3082" width="8.375" style="1" customWidth="1"/>
    <col min="3083" max="3083" width="7.875" style="1" customWidth="1"/>
    <col min="3084" max="3328" width="9" style="1"/>
    <col min="3329" max="3329" width="10.625" style="1" customWidth="1"/>
    <col min="3330" max="3338" width="8.375" style="1" customWidth="1"/>
    <col min="3339" max="3339" width="7.875" style="1" customWidth="1"/>
    <col min="3340" max="3584" width="9" style="1"/>
    <col min="3585" max="3585" width="10.625" style="1" customWidth="1"/>
    <col min="3586" max="3594" width="8.375" style="1" customWidth="1"/>
    <col min="3595" max="3595" width="7.875" style="1" customWidth="1"/>
    <col min="3596" max="3840" width="9" style="1"/>
    <col min="3841" max="3841" width="10.625" style="1" customWidth="1"/>
    <col min="3842" max="3850" width="8.375" style="1" customWidth="1"/>
    <col min="3851" max="3851" width="7.875" style="1" customWidth="1"/>
    <col min="3852" max="4096" width="9" style="1"/>
    <col min="4097" max="4097" width="10.625" style="1" customWidth="1"/>
    <col min="4098" max="4106" width="8.375" style="1" customWidth="1"/>
    <col min="4107" max="4107" width="7.875" style="1" customWidth="1"/>
    <col min="4108" max="4352" width="9" style="1"/>
    <col min="4353" max="4353" width="10.625" style="1" customWidth="1"/>
    <col min="4354" max="4362" width="8.375" style="1" customWidth="1"/>
    <col min="4363" max="4363" width="7.875" style="1" customWidth="1"/>
    <col min="4364" max="4608" width="9" style="1"/>
    <col min="4609" max="4609" width="10.625" style="1" customWidth="1"/>
    <col min="4610" max="4618" width="8.375" style="1" customWidth="1"/>
    <col min="4619" max="4619" width="7.875" style="1" customWidth="1"/>
    <col min="4620" max="4864" width="9" style="1"/>
    <col min="4865" max="4865" width="10.625" style="1" customWidth="1"/>
    <col min="4866" max="4874" width="8.375" style="1" customWidth="1"/>
    <col min="4875" max="4875" width="7.875" style="1" customWidth="1"/>
    <col min="4876" max="5120" width="9" style="1"/>
    <col min="5121" max="5121" width="10.625" style="1" customWidth="1"/>
    <col min="5122" max="5130" width="8.375" style="1" customWidth="1"/>
    <col min="5131" max="5131" width="7.875" style="1" customWidth="1"/>
    <col min="5132" max="5376" width="9" style="1"/>
    <col min="5377" max="5377" width="10.625" style="1" customWidth="1"/>
    <col min="5378" max="5386" width="8.375" style="1" customWidth="1"/>
    <col min="5387" max="5387" width="7.875" style="1" customWidth="1"/>
    <col min="5388" max="5632" width="9" style="1"/>
    <col min="5633" max="5633" width="10.625" style="1" customWidth="1"/>
    <col min="5634" max="5642" width="8.375" style="1" customWidth="1"/>
    <col min="5643" max="5643" width="7.875" style="1" customWidth="1"/>
    <col min="5644" max="5888" width="9" style="1"/>
    <col min="5889" max="5889" width="10.625" style="1" customWidth="1"/>
    <col min="5890" max="5898" width="8.375" style="1" customWidth="1"/>
    <col min="5899" max="5899" width="7.875" style="1" customWidth="1"/>
    <col min="5900" max="6144" width="9" style="1"/>
    <col min="6145" max="6145" width="10.625" style="1" customWidth="1"/>
    <col min="6146" max="6154" width="8.375" style="1" customWidth="1"/>
    <col min="6155" max="6155" width="7.875" style="1" customWidth="1"/>
    <col min="6156" max="6400" width="9" style="1"/>
    <col min="6401" max="6401" width="10.625" style="1" customWidth="1"/>
    <col min="6402" max="6410" width="8.375" style="1" customWidth="1"/>
    <col min="6411" max="6411" width="7.875" style="1" customWidth="1"/>
    <col min="6412" max="6656" width="9" style="1"/>
    <col min="6657" max="6657" width="10.625" style="1" customWidth="1"/>
    <col min="6658" max="6666" width="8.375" style="1" customWidth="1"/>
    <col min="6667" max="6667" width="7.875" style="1" customWidth="1"/>
    <col min="6668" max="6912" width="9" style="1"/>
    <col min="6913" max="6913" width="10.625" style="1" customWidth="1"/>
    <col min="6914" max="6922" width="8.375" style="1" customWidth="1"/>
    <col min="6923" max="6923" width="7.875" style="1" customWidth="1"/>
    <col min="6924" max="7168" width="9" style="1"/>
    <col min="7169" max="7169" width="10.625" style="1" customWidth="1"/>
    <col min="7170" max="7178" width="8.375" style="1" customWidth="1"/>
    <col min="7179" max="7179" width="7.875" style="1" customWidth="1"/>
    <col min="7180" max="7424" width="9" style="1"/>
    <col min="7425" max="7425" width="10.625" style="1" customWidth="1"/>
    <col min="7426" max="7434" width="8.375" style="1" customWidth="1"/>
    <col min="7435" max="7435" width="7.875" style="1" customWidth="1"/>
    <col min="7436" max="7680" width="9" style="1"/>
    <col min="7681" max="7681" width="10.625" style="1" customWidth="1"/>
    <col min="7682" max="7690" width="8.375" style="1" customWidth="1"/>
    <col min="7691" max="7691" width="7.875" style="1" customWidth="1"/>
    <col min="7692" max="7936" width="9" style="1"/>
    <col min="7937" max="7937" width="10.625" style="1" customWidth="1"/>
    <col min="7938" max="7946" width="8.375" style="1" customWidth="1"/>
    <col min="7947" max="7947" width="7.875" style="1" customWidth="1"/>
    <col min="7948" max="8192" width="9" style="1"/>
    <col min="8193" max="8193" width="10.625" style="1" customWidth="1"/>
    <col min="8194" max="8202" width="8.375" style="1" customWidth="1"/>
    <col min="8203" max="8203" width="7.875" style="1" customWidth="1"/>
    <col min="8204" max="8448" width="9" style="1"/>
    <col min="8449" max="8449" width="10.625" style="1" customWidth="1"/>
    <col min="8450" max="8458" width="8.375" style="1" customWidth="1"/>
    <col min="8459" max="8459" width="7.875" style="1" customWidth="1"/>
    <col min="8460" max="8704" width="9" style="1"/>
    <col min="8705" max="8705" width="10.625" style="1" customWidth="1"/>
    <col min="8706" max="8714" width="8.375" style="1" customWidth="1"/>
    <col min="8715" max="8715" width="7.875" style="1" customWidth="1"/>
    <col min="8716" max="8960" width="9" style="1"/>
    <col min="8961" max="8961" width="10.625" style="1" customWidth="1"/>
    <col min="8962" max="8970" width="8.375" style="1" customWidth="1"/>
    <col min="8971" max="8971" width="7.875" style="1" customWidth="1"/>
    <col min="8972" max="9216" width="9" style="1"/>
    <col min="9217" max="9217" width="10.625" style="1" customWidth="1"/>
    <col min="9218" max="9226" width="8.375" style="1" customWidth="1"/>
    <col min="9227" max="9227" width="7.875" style="1" customWidth="1"/>
    <col min="9228" max="9472" width="9" style="1"/>
    <col min="9473" max="9473" width="10.625" style="1" customWidth="1"/>
    <col min="9474" max="9482" width="8.375" style="1" customWidth="1"/>
    <col min="9483" max="9483" width="7.875" style="1" customWidth="1"/>
    <col min="9484" max="9728" width="9" style="1"/>
    <col min="9729" max="9729" width="10.625" style="1" customWidth="1"/>
    <col min="9730" max="9738" width="8.375" style="1" customWidth="1"/>
    <col min="9739" max="9739" width="7.875" style="1" customWidth="1"/>
    <col min="9740" max="9984" width="9" style="1"/>
    <col min="9985" max="9985" width="10.625" style="1" customWidth="1"/>
    <col min="9986" max="9994" width="8.375" style="1" customWidth="1"/>
    <col min="9995" max="9995" width="7.875" style="1" customWidth="1"/>
    <col min="9996" max="10240" width="9" style="1"/>
    <col min="10241" max="10241" width="10.625" style="1" customWidth="1"/>
    <col min="10242" max="10250" width="8.375" style="1" customWidth="1"/>
    <col min="10251" max="10251" width="7.875" style="1" customWidth="1"/>
    <col min="10252" max="10496" width="9" style="1"/>
    <col min="10497" max="10497" width="10.625" style="1" customWidth="1"/>
    <col min="10498" max="10506" width="8.375" style="1" customWidth="1"/>
    <col min="10507" max="10507" width="7.875" style="1" customWidth="1"/>
    <col min="10508" max="10752" width="9" style="1"/>
    <col min="10753" max="10753" width="10.625" style="1" customWidth="1"/>
    <col min="10754" max="10762" width="8.375" style="1" customWidth="1"/>
    <col min="10763" max="10763" width="7.875" style="1" customWidth="1"/>
    <col min="10764" max="11008" width="9" style="1"/>
    <col min="11009" max="11009" width="10.625" style="1" customWidth="1"/>
    <col min="11010" max="11018" width="8.375" style="1" customWidth="1"/>
    <col min="11019" max="11019" width="7.875" style="1" customWidth="1"/>
    <col min="11020" max="11264" width="9" style="1"/>
    <col min="11265" max="11265" width="10.625" style="1" customWidth="1"/>
    <col min="11266" max="11274" width="8.375" style="1" customWidth="1"/>
    <col min="11275" max="11275" width="7.875" style="1" customWidth="1"/>
    <col min="11276" max="11520" width="9" style="1"/>
    <col min="11521" max="11521" width="10.625" style="1" customWidth="1"/>
    <col min="11522" max="11530" width="8.375" style="1" customWidth="1"/>
    <col min="11531" max="11531" width="7.875" style="1" customWidth="1"/>
    <col min="11532" max="11776" width="9" style="1"/>
    <col min="11777" max="11777" width="10.625" style="1" customWidth="1"/>
    <col min="11778" max="11786" width="8.375" style="1" customWidth="1"/>
    <col min="11787" max="11787" width="7.875" style="1" customWidth="1"/>
    <col min="11788" max="12032" width="9" style="1"/>
    <col min="12033" max="12033" width="10.625" style="1" customWidth="1"/>
    <col min="12034" max="12042" width="8.375" style="1" customWidth="1"/>
    <col min="12043" max="12043" width="7.875" style="1" customWidth="1"/>
    <col min="12044" max="12288" width="9" style="1"/>
    <col min="12289" max="12289" width="10.625" style="1" customWidth="1"/>
    <col min="12290" max="12298" width="8.375" style="1" customWidth="1"/>
    <col min="12299" max="12299" width="7.875" style="1" customWidth="1"/>
    <col min="12300" max="12544" width="9" style="1"/>
    <col min="12545" max="12545" width="10.625" style="1" customWidth="1"/>
    <col min="12546" max="12554" width="8.375" style="1" customWidth="1"/>
    <col min="12555" max="12555" width="7.875" style="1" customWidth="1"/>
    <col min="12556" max="12800" width="9" style="1"/>
    <col min="12801" max="12801" width="10.625" style="1" customWidth="1"/>
    <col min="12802" max="12810" width="8.375" style="1" customWidth="1"/>
    <col min="12811" max="12811" width="7.875" style="1" customWidth="1"/>
    <col min="12812" max="13056" width="9" style="1"/>
    <col min="13057" max="13057" width="10.625" style="1" customWidth="1"/>
    <col min="13058" max="13066" width="8.375" style="1" customWidth="1"/>
    <col min="13067" max="13067" width="7.875" style="1" customWidth="1"/>
    <col min="13068" max="13312" width="9" style="1"/>
    <col min="13313" max="13313" width="10.625" style="1" customWidth="1"/>
    <col min="13314" max="13322" width="8.375" style="1" customWidth="1"/>
    <col min="13323" max="13323" width="7.875" style="1" customWidth="1"/>
    <col min="13324" max="13568" width="9" style="1"/>
    <col min="13569" max="13569" width="10.625" style="1" customWidth="1"/>
    <col min="13570" max="13578" width="8.375" style="1" customWidth="1"/>
    <col min="13579" max="13579" width="7.875" style="1" customWidth="1"/>
    <col min="13580" max="13824" width="9" style="1"/>
    <col min="13825" max="13825" width="10.625" style="1" customWidth="1"/>
    <col min="13826" max="13834" width="8.375" style="1" customWidth="1"/>
    <col min="13835" max="13835" width="7.875" style="1" customWidth="1"/>
    <col min="13836" max="14080" width="9" style="1"/>
    <col min="14081" max="14081" width="10.625" style="1" customWidth="1"/>
    <col min="14082" max="14090" width="8.375" style="1" customWidth="1"/>
    <col min="14091" max="14091" width="7.875" style="1" customWidth="1"/>
    <col min="14092" max="14336" width="9" style="1"/>
    <col min="14337" max="14337" width="10.625" style="1" customWidth="1"/>
    <col min="14338" max="14346" width="8.375" style="1" customWidth="1"/>
    <col min="14347" max="14347" width="7.875" style="1" customWidth="1"/>
    <col min="14348" max="14592" width="9" style="1"/>
    <col min="14593" max="14593" width="10.625" style="1" customWidth="1"/>
    <col min="14594" max="14602" width="8.375" style="1" customWidth="1"/>
    <col min="14603" max="14603" width="7.875" style="1" customWidth="1"/>
    <col min="14604" max="14848" width="9" style="1"/>
    <col min="14849" max="14849" width="10.625" style="1" customWidth="1"/>
    <col min="14850" max="14858" width="8.375" style="1" customWidth="1"/>
    <col min="14859" max="14859" width="7.875" style="1" customWidth="1"/>
    <col min="14860" max="15104" width="9" style="1"/>
    <col min="15105" max="15105" width="10.625" style="1" customWidth="1"/>
    <col min="15106" max="15114" width="8.375" style="1" customWidth="1"/>
    <col min="15115" max="15115" width="7.875" style="1" customWidth="1"/>
    <col min="15116" max="15360" width="9" style="1"/>
    <col min="15361" max="15361" width="10.625" style="1" customWidth="1"/>
    <col min="15362" max="15370" width="8.375" style="1" customWidth="1"/>
    <col min="15371" max="15371" width="7.875" style="1" customWidth="1"/>
    <col min="15372" max="15616" width="9" style="1"/>
    <col min="15617" max="15617" width="10.625" style="1" customWidth="1"/>
    <col min="15618" max="15626" width="8.375" style="1" customWidth="1"/>
    <col min="15627" max="15627" width="7.875" style="1" customWidth="1"/>
    <col min="15628" max="15872" width="9" style="1"/>
    <col min="15873" max="15873" width="10.625" style="1" customWidth="1"/>
    <col min="15874" max="15882" width="8.375" style="1" customWidth="1"/>
    <col min="15883" max="15883" width="7.875" style="1" customWidth="1"/>
    <col min="15884" max="16128" width="9" style="1"/>
    <col min="16129" max="16129" width="10.625" style="1" customWidth="1"/>
    <col min="16130" max="16138" width="8.375" style="1" customWidth="1"/>
    <col min="16139" max="16139" width="7.875" style="1" customWidth="1"/>
    <col min="16140" max="16384" width="9" style="1"/>
  </cols>
  <sheetData>
    <row r="1" spans="1:12" ht="22.5" customHeight="1">
      <c r="A1" s="1018" t="s">
        <v>598</v>
      </c>
      <c r="B1" s="1018"/>
      <c r="C1" s="1018"/>
      <c r="D1" s="1018"/>
      <c r="E1" s="1018"/>
      <c r="F1" s="1018"/>
      <c r="G1" s="1018"/>
      <c r="H1" s="1018"/>
      <c r="I1" s="1018"/>
      <c r="J1" s="1018"/>
    </row>
    <row r="2" spans="1:12" ht="7.5" customHeight="1" thickBot="1">
      <c r="C2" s="327"/>
      <c r="D2" s="327"/>
    </row>
    <row r="3" spans="1:12" ht="5.25" customHeight="1">
      <c r="A3" s="1020" t="s">
        <v>551</v>
      </c>
      <c r="B3" s="1030" t="s">
        <v>83</v>
      </c>
      <c r="C3" s="598"/>
      <c r="D3" s="598"/>
      <c r="E3" s="599"/>
      <c r="F3" s="599"/>
      <c r="G3" s="599"/>
      <c r="H3" s="600"/>
      <c r="I3" s="599"/>
      <c r="J3" s="601"/>
      <c r="K3" s="1248" t="s">
        <v>599</v>
      </c>
      <c r="L3" s="6"/>
    </row>
    <row r="4" spans="1:12" ht="15" customHeight="1">
      <c r="A4" s="1022"/>
      <c r="B4" s="1011"/>
      <c r="C4" s="1251" t="s">
        <v>600</v>
      </c>
      <c r="D4" s="1251" t="s">
        <v>601</v>
      </c>
      <c r="E4" s="152" t="s">
        <v>602</v>
      </c>
      <c r="F4" s="152" t="s">
        <v>603</v>
      </c>
      <c r="G4" s="602" t="s">
        <v>604</v>
      </c>
      <c r="H4" s="1013" t="s">
        <v>605</v>
      </c>
      <c r="I4" s="152" t="s">
        <v>433</v>
      </c>
      <c r="J4" s="1013" t="s">
        <v>127</v>
      </c>
      <c r="K4" s="1249"/>
      <c r="L4" s="6"/>
    </row>
    <row r="5" spans="1:12" ht="15" customHeight="1">
      <c r="A5" s="1024"/>
      <c r="B5" s="1012"/>
      <c r="C5" s="1252"/>
      <c r="D5" s="1252"/>
      <c r="E5" s="154" t="s">
        <v>606</v>
      </c>
      <c r="F5" s="154" t="s">
        <v>607</v>
      </c>
      <c r="G5" s="313" t="s">
        <v>608</v>
      </c>
      <c r="H5" s="1014"/>
      <c r="I5" s="603" t="s">
        <v>609</v>
      </c>
      <c r="J5" s="1014"/>
      <c r="K5" s="1250"/>
      <c r="L5" s="6"/>
    </row>
    <row r="6" spans="1:12" ht="8.4499999999999993" customHeight="1">
      <c r="A6" s="169"/>
      <c r="B6" s="6"/>
      <c r="C6" s="188"/>
      <c r="D6" s="188"/>
      <c r="E6" s="6"/>
      <c r="F6" s="6"/>
      <c r="G6" s="6"/>
      <c r="H6" s="6"/>
      <c r="I6" s="6"/>
      <c r="J6" s="6"/>
      <c r="K6" s="163"/>
      <c r="L6" s="6"/>
    </row>
    <row r="7" spans="1:12" ht="12.75" customHeight="1">
      <c r="A7" s="562">
        <v>29</v>
      </c>
      <c r="B7" s="536">
        <v>33</v>
      </c>
      <c r="C7" s="536">
        <v>7</v>
      </c>
      <c r="D7" s="536">
        <v>3</v>
      </c>
      <c r="E7" s="536">
        <v>4</v>
      </c>
      <c r="F7" s="536">
        <v>1</v>
      </c>
      <c r="G7" s="536">
        <v>2</v>
      </c>
      <c r="H7" s="536" t="s">
        <v>198</v>
      </c>
      <c r="I7" s="536">
        <v>6</v>
      </c>
      <c r="J7" s="536">
        <v>10</v>
      </c>
      <c r="K7" s="264">
        <v>29</v>
      </c>
      <c r="L7" s="6"/>
    </row>
    <row r="8" spans="1:12" ht="12.75" customHeight="1">
      <c r="A8" s="604" t="s">
        <v>226</v>
      </c>
      <c r="B8" s="536">
        <v>20</v>
      </c>
      <c r="C8" s="605">
        <v>2</v>
      </c>
      <c r="D8" s="605">
        <v>5</v>
      </c>
      <c r="E8" s="536">
        <v>1</v>
      </c>
      <c r="F8" s="536">
        <v>2</v>
      </c>
      <c r="G8" s="536">
        <v>2</v>
      </c>
      <c r="H8" s="536">
        <v>0</v>
      </c>
      <c r="I8" s="605">
        <v>1</v>
      </c>
      <c r="J8" s="605">
        <v>7</v>
      </c>
      <c r="K8" s="264">
        <v>30</v>
      </c>
      <c r="L8" s="6"/>
    </row>
    <row r="9" spans="1:12" ht="12.75" customHeight="1">
      <c r="A9" s="604" t="s">
        <v>25</v>
      </c>
      <c r="B9" s="536">
        <v>27</v>
      </c>
      <c r="C9" s="605">
        <v>5</v>
      </c>
      <c r="D9" s="605">
        <v>3</v>
      </c>
      <c r="E9" s="536">
        <v>4</v>
      </c>
      <c r="F9" s="536">
        <v>0</v>
      </c>
      <c r="G9" s="536">
        <v>1</v>
      </c>
      <c r="H9" s="536">
        <v>0</v>
      </c>
      <c r="I9" s="605">
        <v>8</v>
      </c>
      <c r="J9" s="605">
        <v>6</v>
      </c>
      <c r="K9" s="264" t="s">
        <v>86</v>
      </c>
      <c r="L9" s="6"/>
    </row>
    <row r="10" spans="1:12" ht="12.75" customHeight="1">
      <c r="A10" s="604" t="s">
        <v>154</v>
      </c>
      <c r="B10" s="536">
        <v>21</v>
      </c>
      <c r="C10" s="605">
        <v>4</v>
      </c>
      <c r="D10" s="605">
        <v>2</v>
      </c>
      <c r="E10" s="536">
        <v>1</v>
      </c>
      <c r="F10" s="536">
        <v>1</v>
      </c>
      <c r="G10" s="536">
        <v>3</v>
      </c>
      <c r="H10" s="606">
        <v>0</v>
      </c>
      <c r="I10" s="605">
        <v>4</v>
      </c>
      <c r="J10" s="605">
        <v>6</v>
      </c>
      <c r="K10" s="264">
        <v>2</v>
      </c>
      <c r="L10" s="6"/>
    </row>
    <row r="11" spans="1:12" s="28" customFormat="1" ht="12.75" customHeight="1">
      <c r="A11" s="527" t="s">
        <v>155</v>
      </c>
      <c r="B11" s="607">
        <f>SUM(B13:B24)</f>
        <v>33</v>
      </c>
      <c r="C11" s="608">
        <f t="shared" ref="C11:J11" si="0">SUM(C13:C24)</f>
        <v>7</v>
      </c>
      <c r="D11" s="608">
        <f t="shared" si="0"/>
        <v>3</v>
      </c>
      <c r="E11" s="608">
        <f t="shared" si="0"/>
        <v>2</v>
      </c>
      <c r="F11" s="608">
        <f t="shared" si="0"/>
        <v>1</v>
      </c>
      <c r="G11" s="608">
        <f t="shared" si="0"/>
        <v>4</v>
      </c>
      <c r="H11" s="536">
        <f t="shared" si="0"/>
        <v>0</v>
      </c>
      <c r="I11" s="608">
        <f t="shared" si="0"/>
        <v>4</v>
      </c>
      <c r="J11" s="608">
        <f t="shared" si="0"/>
        <v>12</v>
      </c>
      <c r="K11" s="272">
        <v>3</v>
      </c>
      <c r="L11" s="29"/>
    </row>
    <row r="12" spans="1:12" ht="12.75" customHeight="1">
      <c r="A12" s="12"/>
      <c r="B12" s="609"/>
      <c r="C12" s="605"/>
      <c r="D12" s="605"/>
      <c r="E12" s="605"/>
      <c r="F12" s="605"/>
      <c r="G12" s="605"/>
      <c r="H12" s="605"/>
      <c r="I12" s="605"/>
      <c r="J12" s="605"/>
      <c r="K12" s="181"/>
      <c r="L12" s="6"/>
    </row>
    <row r="13" spans="1:12" ht="12.75" customHeight="1">
      <c r="A13" s="610" t="s">
        <v>574</v>
      </c>
      <c r="B13" s="534">
        <f>SUM(C13:J13)</f>
        <v>3</v>
      </c>
      <c r="C13" s="536">
        <v>2</v>
      </c>
      <c r="D13" s="536">
        <v>0</v>
      </c>
      <c r="E13" s="536">
        <v>0</v>
      </c>
      <c r="F13" s="536">
        <v>0</v>
      </c>
      <c r="G13" s="536">
        <v>0</v>
      </c>
      <c r="H13" s="536">
        <v>0</v>
      </c>
      <c r="I13" s="536">
        <v>1</v>
      </c>
      <c r="J13" s="536">
        <v>0</v>
      </c>
      <c r="K13" s="611" t="s">
        <v>575</v>
      </c>
      <c r="L13" s="6"/>
    </row>
    <row r="14" spans="1:12" ht="12.75" customHeight="1">
      <c r="A14" s="612" t="s">
        <v>576</v>
      </c>
      <c r="B14" s="534">
        <f t="shared" ref="B14:B24" si="1">SUM(C14:J14)</f>
        <v>4</v>
      </c>
      <c r="C14" s="536">
        <v>0</v>
      </c>
      <c r="D14" s="536">
        <v>1</v>
      </c>
      <c r="E14" s="536">
        <v>1</v>
      </c>
      <c r="F14" s="536">
        <v>0</v>
      </c>
      <c r="G14" s="536">
        <v>1</v>
      </c>
      <c r="H14" s="536">
        <v>0</v>
      </c>
      <c r="I14" s="536">
        <v>1</v>
      </c>
      <c r="J14" s="536">
        <v>0</v>
      </c>
      <c r="K14" s="611" t="s">
        <v>577</v>
      </c>
      <c r="L14" s="6"/>
    </row>
    <row r="15" spans="1:12" ht="12.75" customHeight="1">
      <c r="A15" s="612" t="s">
        <v>578</v>
      </c>
      <c r="B15" s="534">
        <f t="shared" si="1"/>
        <v>2</v>
      </c>
      <c r="C15" s="536">
        <v>0</v>
      </c>
      <c r="D15" s="536">
        <v>0</v>
      </c>
      <c r="E15" s="536">
        <v>0</v>
      </c>
      <c r="F15" s="536">
        <v>0</v>
      </c>
      <c r="G15" s="536">
        <v>0</v>
      </c>
      <c r="H15" s="536">
        <v>0</v>
      </c>
      <c r="I15" s="536">
        <v>1</v>
      </c>
      <c r="J15" s="536">
        <v>1</v>
      </c>
      <c r="K15" s="611" t="s">
        <v>579</v>
      </c>
      <c r="L15" s="6"/>
    </row>
    <row r="16" spans="1:12" ht="12.75" customHeight="1">
      <c r="A16" s="612" t="s">
        <v>580</v>
      </c>
      <c r="B16" s="534">
        <f t="shared" si="1"/>
        <v>5</v>
      </c>
      <c r="C16" s="536">
        <v>1</v>
      </c>
      <c r="D16" s="536">
        <v>1</v>
      </c>
      <c r="E16" s="536">
        <v>0</v>
      </c>
      <c r="F16" s="536">
        <v>0</v>
      </c>
      <c r="G16" s="536">
        <v>0</v>
      </c>
      <c r="H16" s="536">
        <v>0</v>
      </c>
      <c r="I16" s="536">
        <v>0</v>
      </c>
      <c r="J16" s="536">
        <v>3</v>
      </c>
      <c r="K16" s="611" t="s">
        <v>581</v>
      </c>
      <c r="L16" s="6"/>
    </row>
    <row r="17" spans="1:12" ht="12.75" customHeight="1">
      <c r="A17" s="612" t="s">
        <v>582</v>
      </c>
      <c r="B17" s="534">
        <f t="shared" si="1"/>
        <v>1</v>
      </c>
      <c r="C17" s="536">
        <v>0</v>
      </c>
      <c r="D17" s="536">
        <v>0</v>
      </c>
      <c r="E17" s="536">
        <v>0</v>
      </c>
      <c r="F17" s="536">
        <v>0</v>
      </c>
      <c r="G17" s="536">
        <v>0</v>
      </c>
      <c r="H17" s="536">
        <v>0</v>
      </c>
      <c r="I17" s="536">
        <v>0</v>
      </c>
      <c r="J17" s="536">
        <v>1</v>
      </c>
      <c r="K17" s="611" t="s">
        <v>583</v>
      </c>
      <c r="L17" s="6"/>
    </row>
    <row r="18" spans="1:12" ht="12.75" customHeight="1">
      <c r="A18" s="612" t="s">
        <v>584</v>
      </c>
      <c r="B18" s="534">
        <f t="shared" si="1"/>
        <v>3</v>
      </c>
      <c r="C18" s="536">
        <v>0</v>
      </c>
      <c r="D18" s="536">
        <v>1</v>
      </c>
      <c r="E18" s="536">
        <v>0</v>
      </c>
      <c r="F18" s="536">
        <v>0</v>
      </c>
      <c r="G18" s="536">
        <v>0</v>
      </c>
      <c r="H18" s="536">
        <v>0</v>
      </c>
      <c r="I18" s="536">
        <v>0</v>
      </c>
      <c r="J18" s="536">
        <v>2</v>
      </c>
      <c r="K18" s="611" t="s">
        <v>585</v>
      </c>
      <c r="L18" s="6"/>
    </row>
    <row r="19" spans="1:12" ht="12.75" customHeight="1">
      <c r="A19" s="612" t="s">
        <v>586</v>
      </c>
      <c r="B19" s="534">
        <f t="shared" si="1"/>
        <v>4</v>
      </c>
      <c r="C19" s="536">
        <v>0</v>
      </c>
      <c r="D19" s="536">
        <v>0</v>
      </c>
      <c r="E19" s="536">
        <v>0</v>
      </c>
      <c r="F19" s="536">
        <v>1</v>
      </c>
      <c r="G19" s="536">
        <v>1</v>
      </c>
      <c r="H19" s="536">
        <v>0</v>
      </c>
      <c r="I19" s="536">
        <v>0</v>
      </c>
      <c r="J19" s="536">
        <v>2</v>
      </c>
      <c r="K19" s="611" t="s">
        <v>587</v>
      </c>
      <c r="L19" s="6"/>
    </row>
    <row r="20" spans="1:12" ht="12.75" customHeight="1">
      <c r="A20" s="612" t="s">
        <v>588</v>
      </c>
      <c r="B20" s="534">
        <f t="shared" si="1"/>
        <v>4</v>
      </c>
      <c r="C20" s="536">
        <v>1</v>
      </c>
      <c r="D20" s="536">
        <v>0</v>
      </c>
      <c r="E20" s="536">
        <v>0</v>
      </c>
      <c r="F20" s="536">
        <v>0</v>
      </c>
      <c r="G20" s="536">
        <v>1</v>
      </c>
      <c r="H20" s="536">
        <v>0</v>
      </c>
      <c r="I20" s="536">
        <v>0</v>
      </c>
      <c r="J20" s="536">
        <v>2</v>
      </c>
      <c r="K20" s="611" t="s">
        <v>589</v>
      </c>
      <c r="L20" s="6"/>
    </row>
    <row r="21" spans="1:12" ht="12.75" customHeight="1">
      <c r="A21" s="612" t="s">
        <v>590</v>
      </c>
      <c r="B21" s="534">
        <f t="shared" si="1"/>
        <v>3</v>
      </c>
      <c r="C21" s="536">
        <v>2</v>
      </c>
      <c r="D21" s="536">
        <v>0</v>
      </c>
      <c r="E21" s="536">
        <v>0</v>
      </c>
      <c r="F21" s="536">
        <v>0</v>
      </c>
      <c r="G21" s="536">
        <v>1</v>
      </c>
      <c r="H21" s="536">
        <v>0</v>
      </c>
      <c r="I21" s="536">
        <v>0</v>
      </c>
      <c r="J21" s="536">
        <v>0</v>
      </c>
      <c r="K21" s="611" t="s">
        <v>591</v>
      </c>
      <c r="L21" s="6"/>
    </row>
    <row r="22" spans="1:12" ht="12.75" customHeight="1">
      <c r="A22" s="612" t="s">
        <v>592</v>
      </c>
      <c r="B22" s="534">
        <f t="shared" si="1"/>
        <v>2</v>
      </c>
      <c r="C22" s="536">
        <v>0</v>
      </c>
      <c r="D22" s="536">
        <v>0</v>
      </c>
      <c r="E22" s="536">
        <v>1</v>
      </c>
      <c r="F22" s="536">
        <v>0</v>
      </c>
      <c r="G22" s="536">
        <v>0</v>
      </c>
      <c r="H22" s="536">
        <v>0</v>
      </c>
      <c r="I22" s="536">
        <v>1</v>
      </c>
      <c r="J22" s="536">
        <v>0</v>
      </c>
      <c r="K22" s="578" t="s">
        <v>593</v>
      </c>
      <c r="L22" s="6"/>
    </row>
    <row r="23" spans="1:12" ht="12.75" customHeight="1">
      <c r="A23" s="612" t="s">
        <v>594</v>
      </c>
      <c r="B23" s="534">
        <f t="shared" si="1"/>
        <v>0</v>
      </c>
      <c r="C23" s="536">
        <v>0</v>
      </c>
      <c r="D23" s="536">
        <v>0</v>
      </c>
      <c r="E23" s="536">
        <v>0</v>
      </c>
      <c r="F23" s="536">
        <v>0</v>
      </c>
      <c r="G23" s="536">
        <v>0</v>
      </c>
      <c r="H23" s="536">
        <v>0</v>
      </c>
      <c r="I23" s="536">
        <v>0</v>
      </c>
      <c r="J23" s="536">
        <v>0</v>
      </c>
      <c r="K23" s="578" t="s">
        <v>595</v>
      </c>
      <c r="L23" s="6"/>
    </row>
    <row r="24" spans="1:12" ht="12.75" customHeight="1">
      <c r="A24" s="612" t="s">
        <v>596</v>
      </c>
      <c r="B24" s="534">
        <f t="shared" si="1"/>
        <v>2</v>
      </c>
      <c r="C24" s="536">
        <v>1</v>
      </c>
      <c r="D24" s="536">
        <v>0</v>
      </c>
      <c r="E24" s="536">
        <v>0</v>
      </c>
      <c r="F24" s="536">
        <v>0</v>
      </c>
      <c r="G24" s="536">
        <v>0</v>
      </c>
      <c r="H24" s="536">
        <v>0</v>
      </c>
      <c r="I24" s="536">
        <v>0</v>
      </c>
      <c r="J24" s="536">
        <v>1</v>
      </c>
      <c r="K24" s="578" t="s">
        <v>597</v>
      </c>
      <c r="L24" s="6"/>
    </row>
    <row r="25" spans="1:12" ht="6.75" customHeight="1" thickBot="1">
      <c r="A25" s="289" t="s">
        <v>153</v>
      </c>
      <c r="B25" s="291"/>
      <c r="C25" s="3"/>
      <c r="D25" s="3"/>
      <c r="E25" s="3"/>
      <c r="F25" s="3"/>
      <c r="G25" s="3"/>
      <c r="H25" s="3" t="s">
        <v>153</v>
      </c>
      <c r="I25" s="3"/>
      <c r="J25" s="3"/>
      <c r="K25" s="613" t="s">
        <v>153</v>
      </c>
      <c r="L25" s="6"/>
    </row>
    <row r="26" spans="1:12" ht="5.45" customHeight="1"/>
    <row r="27" spans="1:12">
      <c r="A27" s="1" t="s">
        <v>610</v>
      </c>
    </row>
    <row r="28" spans="1:12">
      <c r="A28" s="1" t="s">
        <v>611</v>
      </c>
    </row>
  </sheetData>
  <mergeCells count="8">
    <mergeCell ref="A1:J1"/>
    <mergeCell ref="A3:A5"/>
    <mergeCell ref="B3:B5"/>
    <mergeCell ref="K3:K5"/>
    <mergeCell ref="C4:C5"/>
    <mergeCell ref="D4:D5"/>
    <mergeCell ref="H4:H5"/>
    <mergeCell ref="J4:J5"/>
  </mergeCells>
  <phoneticPr fontId="3"/>
  <pageMargins left="0.78740157480314965" right="0.39370078740157483" top="0.78740157480314965" bottom="0.59055118110236227" header="0.51181102362204722" footer="0.51181102362204722"/>
  <pageSetup paperSize="9" firstPageNumber="165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U26"/>
  <sheetViews>
    <sheetView view="pageBreakPreview" zoomScaleNormal="100" zoomScaleSheetLayoutView="100" workbookViewId="0">
      <selection activeCell="W12" sqref="W12"/>
    </sheetView>
  </sheetViews>
  <sheetFormatPr defaultRowHeight="12"/>
  <cols>
    <col min="1" max="1" width="7.75" style="1" customWidth="1"/>
    <col min="2" max="2" width="5.875" style="1" bestFit="1" customWidth="1"/>
    <col min="3" max="8" width="4.25" style="1" customWidth="1"/>
    <col min="9" max="9" width="5.875" style="1" bestFit="1" customWidth="1"/>
    <col min="10" max="11" width="4.25" style="1" customWidth="1"/>
    <col min="12" max="12" width="5.875" style="1" bestFit="1" customWidth="1"/>
    <col min="13" max="15" width="4.5" style="1" bestFit="1" customWidth="1"/>
    <col min="16" max="16" width="6" style="1" bestFit="1" customWidth="1"/>
    <col min="17" max="17" width="5.25" style="1" bestFit="1" customWidth="1"/>
    <col min="18" max="18" width="4.375" style="1" customWidth="1"/>
    <col min="19" max="19" width="0" style="1" hidden="1" customWidth="1"/>
    <col min="20" max="256" width="9" style="1"/>
    <col min="257" max="257" width="4.875" style="1" customWidth="1"/>
    <col min="258" max="268" width="5" style="1" customWidth="1"/>
    <col min="269" max="269" width="5.625" style="1" customWidth="1"/>
    <col min="270" max="270" width="5.375" style="1" customWidth="1"/>
    <col min="271" max="272" width="5.625" style="1" customWidth="1"/>
    <col min="273" max="273" width="5" style="1" customWidth="1"/>
    <col min="274" max="512" width="9" style="1"/>
    <col min="513" max="513" width="4.875" style="1" customWidth="1"/>
    <col min="514" max="524" width="5" style="1" customWidth="1"/>
    <col min="525" max="525" width="5.625" style="1" customWidth="1"/>
    <col min="526" max="526" width="5.375" style="1" customWidth="1"/>
    <col min="527" max="528" width="5.625" style="1" customWidth="1"/>
    <col min="529" max="529" width="5" style="1" customWidth="1"/>
    <col min="530" max="768" width="9" style="1"/>
    <col min="769" max="769" width="4.875" style="1" customWidth="1"/>
    <col min="770" max="780" width="5" style="1" customWidth="1"/>
    <col min="781" max="781" width="5.625" style="1" customWidth="1"/>
    <col min="782" max="782" width="5.375" style="1" customWidth="1"/>
    <col min="783" max="784" width="5.625" style="1" customWidth="1"/>
    <col min="785" max="785" width="5" style="1" customWidth="1"/>
    <col min="786" max="1024" width="9" style="1"/>
    <col min="1025" max="1025" width="4.875" style="1" customWidth="1"/>
    <col min="1026" max="1036" width="5" style="1" customWidth="1"/>
    <col min="1037" max="1037" width="5.625" style="1" customWidth="1"/>
    <col min="1038" max="1038" width="5.375" style="1" customWidth="1"/>
    <col min="1039" max="1040" width="5.625" style="1" customWidth="1"/>
    <col min="1041" max="1041" width="5" style="1" customWidth="1"/>
    <col min="1042" max="1280" width="9" style="1"/>
    <col min="1281" max="1281" width="4.875" style="1" customWidth="1"/>
    <col min="1282" max="1292" width="5" style="1" customWidth="1"/>
    <col min="1293" max="1293" width="5.625" style="1" customWidth="1"/>
    <col min="1294" max="1294" width="5.375" style="1" customWidth="1"/>
    <col min="1295" max="1296" width="5.625" style="1" customWidth="1"/>
    <col min="1297" max="1297" width="5" style="1" customWidth="1"/>
    <col min="1298" max="1536" width="9" style="1"/>
    <col min="1537" max="1537" width="4.875" style="1" customWidth="1"/>
    <col min="1538" max="1548" width="5" style="1" customWidth="1"/>
    <col min="1549" max="1549" width="5.625" style="1" customWidth="1"/>
    <col min="1550" max="1550" width="5.375" style="1" customWidth="1"/>
    <col min="1551" max="1552" width="5.625" style="1" customWidth="1"/>
    <col min="1553" max="1553" width="5" style="1" customWidth="1"/>
    <col min="1554" max="1792" width="9" style="1"/>
    <col min="1793" max="1793" width="4.875" style="1" customWidth="1"/>
    <col min="1794" max="1804" width="5" style="1" customWidth="1"/>
    <col min="1805" max="1805" width="5.625" style="1" customWidth="1"/>
    <col min="1806" max="1806" width="5.375" style="1" customWidth="1"/>
    <col min="1807" max="1808" width="5.625" style="1" customWidth="1"/>
    <col min="1809" max="1809" width="5" style="1" customWidth="1"/>
    <col min="1810" max="2048" width="9" style="1"/>
    <col min="2049" max="2049" width="4.875" style="1" customWidth="1"/>
    <col min="2050" max="2060" width="5" style="1" customWidth="1"/>
    <col min="2061" max="2061" width="5.625" style="1" customWidth="1"/>
    <col min="2062" max="2062" width="5.375" style="1" customWidth="1"/>
    <col min="2063" max="2064" width="5.625" style="1" customWidth="1"/>
    <col min="2065" max="2065" width="5" style="1" customWidth="1"/>
    <col min="2066" max="2304" width="9" style="1"/>
    <col min="2305" max="2305" width="4.875" style="1" customWidth="1"/>
    <col min="2306" max="2316" width="5" style="1" customWidth="1"/>
    <col min="2317" max="2317" width="5.625" style="1" customWidth="1"/>
    <col min="2318" max="2318" width="5.375" style="1" customWidth="1"/>
    <col min="2319" max="2320" width="5.625" style="1" customWidth="1"/>
    <col min="2321" max="2321" width="5" style="1" customWidth="1"/>
    <col min="2322" max="2560" width="9" style="1"/>
    <col min="2561" max="2561" width="4.875" style="1" customWidth="1"/>
    <col min="2562" max="2572" width="5" style="1" customWidth="1"/>
    <col min="2573" max="2573" width="5.625" style="1" customWidth="1"/>
    <col min="2574" max="2574" width="5.375" style="1" customWidth="1"/>
    <col min="2575" max="2576" width="5.625" style="1" customWidth="1"/>
    <col min="2577" max="2577" width="5" style="1" customWidth="1"/>
    <col min="2578" max="2816" width="9" style="1"/>
    <col min="2817" max="2817" width="4.875" style="1" customWidth="1"/>
    <col min="2818" max="2828" width="5" style="1" customWidth="1"/>
    <col min="2829" max="2829" width="5.625" style="1" customWidth="1"/>
    <col min="2830" max="2830" width="5.375" style="1" customWidth="1"/>
    <col min="2831" max="2832" width="5.625" style="1" customWidth="1"/>
    <col min="2833" max="2833" width="5" style="1" customWidth="1"/>
    <col min="2834" max="3072" width="9" style="1"/>
    <col min="3073" max="3073" width="4.875" style="1" customWidth="1"/>
    <col min="3074" max="3084" width="5" style="1" customWidth="1"/>
    <col min="3085" max="3085" width="5.625" style="1" customWidth="1"/>
    <col min="3086" max="3086" width="5.375" style="1" customWidth="1"/>
    <col min="3087" max="3088" width="5.625" style="1" customWidth="1"/>
    <col min="3089" max="3089" width="5" style="1" customWidth="1"/>
    <col min="3090" max="3328" width="9" style="1"/>
    <col min="3329" max="3329" width="4.875" style="1" customWidth="1"/>
    <col min="3330" max="3340" width="5" style="1" customWidth="1"/>
    <col min="3341" max="3341" width="5.625" style="1" customWidth="1"/>
    <col min="3342" max="3342" width="5.375" style="1" customWidth="1"/>
    <col min="3343" max="3344" width="5.625" style="1" customWidth="1"/>
    <col min="3345" max="3345" width="5" style="1" customWidth="1"/>
    <col min="3346" max="3584" width="9" style="1"/>
    <col min="3585" max="3585" width="4.875" style="1" customWidth="1"/>
    <col min="3586" max="3596" width="5" style="1" customWidth="1"/>
    <col min="3597" max="3597" width="5.625" style="1" customWidth="1"/>
    <col min="3598" max="3598" width="5.375" style="1" customWidth="1"/>
    <col min="3599" max="3600" width="5.625" style="1" customWidth="1"/>
    <col min="3601" max="3601" width="5" style="1" customWidth="1"/>
    <col min="3602" max="3840" width="9" style="1"/>
    <col min="3841" max="3841" width="4.875" style="1" customWidth="1"/>
    <col min="3842" max="3852" width="5" style="1" customWidth="1"/>
    <col min="3853" max="3853" width="5.625" style="1" customWidth="1"/>
    <col min="3854" max="3854" width="5.375" style="1" customWidth="1"/>
    <col min="3855" max="3856" width="5.625" style="1" customWidth="1"/>
    <col min="3857" max="3857" width="5" style="1" customWidth="1"/>
    <col min="3858" max="4096" width="9" style="1"/>
    <col min="4097" max="4097" width="4.875" style="1" customWidth="1"/>
    <col min="4098" max="4108" width="5" style="1" customWidth="1"/>
    <col min="4109" max="4109" width="5.625" style="1" customWidth="1"/>
    <col min="4110" max="4110" width="5.375" style="1" customWidth="1"/>
    <col min="4111" max="4112" width="5.625" style="1" customWidth="1"/>
    <col min="4113" max="4113" width="5" style="1" customWidth="1"/>
    <col min="4114" max="4352" width="9" style="1"/>
    <col min="4353" max="4353" width="4.875" style="1" customWidth="1"/>
    <col min="4354" max="4364" width="5" style="1" customWidth="1"/>
    <col min="4365" max="4365" width="5.625" style="1" customWidth="1"/>
    <col min="4366" max="4366" width="5.375" style="1" customWidth="1"/>
    <col min="4367" max="4368" width="5.625" style="1" customWidth="1"/>
    <col min="4369" max="4369" width="5" style="1" customWidth="1"/>
    <col min="4370" max="4608" width="9" style="1"/>
    <col min="4609" max="4609" width="4.875" style="1" customWidth="1"/>
    <col min="4610" max="4620" width="5" style="1" customWidth="1"/>
    <col min="4621" max="4621" width="5.625" style="1" customWidth="1"/>
    <col min="4622" max="4622" width="5.375" style="1" customWidth="1"/>
    <col min="4623" max="4624" width="5.625" style="1" customWidth="1"/>
    <col min="4625" max="4625" width="5" style="1" customWidth="1"/>
    <col min="4626" max="4864" width="9" style="1"/>
    <col min="4865" max="4865" width="4.875" style="1" customWidth="1"/>
    <col min="4866" max="4876" width="5" style="1" customWidth="1"/>
    <col min="4877" max="4877" width="5.625" style="1" customWidth="1"/>
    <col min="4878" max="4878" width="5.375" style="1" customWidth="1"/>
    <col min="4879" max="4880" width="5.625" style="1" customWidth="1"/>
    <col min="4881" max="4881" width="5" style="1" customWidth="1"/>
    <col min="4882" max="5120" width="9" style="1"/>
    <col min="5121" max="5121" width="4.875" style="1" customWidth="1"/>
    <col min="5122" max="5132" width="5" style="1" customWidth="1"/>
    <col min="5133" max="5133" width="5.625" style="1" customWidth="1"/>
    <col min="5134" max="5134" width="5.375" style="1" customWidth="1"/>
    <col min="5135" max="5136" width="5.625" style="1" customWidth="1"/>
    <col min="5137" max="5137" width="5" style="1" customWidth="1"/>
    <col min="5138" max="5376" width="9" style="1"/>
    <col min="5377" max="5377" width="4.875" style="1" customWidth="1"/>
    <col min="5378" max="5388" width="5" style="1" customWidth="1"/>
    <col min="5389" max="5389" width="5.625" style="1" customWidth="1"/>
    <col min="5390" max="5390" width="5.375" style="1" customWidth="1"/>
    <col min="5391" max="5392" width="5.625" style="1" customWidth="1"/>
    <col min="5393" max="5393" width="5" style="1" customWidth="1"/>
    <col min="5394" max="5632" width="9" style="1"/>
    <col min="5633" max="5633" width="4.875" style="1" customWidth="1"/>
    <col min="5634" max="5644" width="5" style="1" customWidth="1"/>
    <col min="5645" max="5645" width="5.625" style="1" customWidth="1"/>
    <col min="5646" max="5646" width="5.375" style="1" customWidth="1"/>
    <col min="5647" max="5648" width="5.625" style="1" customWidth="1"/>
    <col min="5649" max="5649" width="5" style="1" customWidth="1"/>
    <col min="5650" max="5888" width="9" style="1"/>
    <col min="5889" max="5889" width="4.875" style="1" customWidth="1"/>
    <col min="5890" max="5900" width="5" style="1" customWidth="1"/>
    <col min="5901" max="5901" width="5.625" style="1" customWidth="1"/>
    <col min="5902" max="5902" width="5.375" style="1" customWidth="1"/>
    <col min="5903" max="5904" width="5.625" style="1" customWidth="1"/>
    <col min="5905" max="5905" width="5" style="1" customWidth="1"/>
    <col min="5906" max="6144" width="9" style="1"/>
    <col min="6145" max="6145" width="4.875" style="1" customWidth="1"/>
    <col min="6146" max="6156" width="5" style="1" customWidth="1"/>
    <col min="6157" max="6157" width="5.625" style="1" customWidth="1"/>
    <col min="6158" max="6158" width="5.375" style="1" customWidth="1"/>
    <col min="6159" max="6160" width="5.625" style="1" customWidth="1"/>
    <col min="6161" max="6161" width="5" style="1" customWidth="1"/>
    <col min="6162" max="6400" width="9" style="1"/>
    <col min="6401" max="6401" width="4.875" style="1" customWidth="1"/>
    <col min="6402" max="6412" width="5" style="1" customWidth="1"/>
    <col min="6413" max="6413" width="5.625" style="1" customWidth="1"/>
    <col min="6414" max="6414" width="5.375" style="1" customWidth="1"/>
    <col min="6415" max="6416" width="5.625" style="1" customWidth="1"/>
    <col min="6417" max="6417" width="5" style="1" customWidth="1"/>
    <col min="6418" max="6656" width="9" style="1"/>
    <col min="6657" max="6657" width="4.875" style="1" customWidth="1"/>
    <col min="6658" max="6668" width="5" style="1" customWidth="1"/>
    <col min="6669" max="6669" width="5.625" style="1" customWidth="1"/>
    <col min="6670" max="6670" width="5.375" style="1" customWidth="1"/>
    <col min="6671" max="6672" width="5.625" style="1" customWidth="1"/>
    <col min="6673" max="6673" width="5" style="1" customWidth="1"/>
    <col min="6674" max="6912" width="9" style="1"/>
    <col min="6913" max="6913" width="4.875" style="1" customWidth="1"/>
    <col min="6914" max="6924" width="5" style="1" customWidth="1"/>
    <col min="6925" max="6925" width="5.625" style="1" customWidth="1"/>
    <col min="6926" max="6926" width="5.375" style="1" customWidth="1"/>
    <col min="6927" max="6928" width="5.625" style="1" customWidth="1"/>
    <col min="6929" max="6929" width="5" style="1" customWidth="1"/>
    <col min="6930" max="7168" width="9" style="1"/>
    <col min="7169" max="7169" width="4.875" style="1" customWidth="1"/>
    <col min="7170" max="7180" width="5" style="1" customWidth="1"/>
    <col min="7181" max="7181" width="5.625" style="1" customWidth="1"/>
    <col min="7182" max="7182" width="5.375" style="1" customWidth="1"/>
    <col min="7183" max="7184" width="5.625" style="1" customWidth="1"/>
    <col min="7185" max="7185" width="5" style="1" customWidth="1"/>
    <col min="7186" max="7424" width="9" style="1"/>
    <col min="7425" max="7425" width="4.875" style="1" customWidth="1"/>
    <col min="7426" max="7436" width="5" style="1" customWidth="1"/>
    <col min="7437" max="7437" width="5.625" style="1" customWidth="1"/>
    <col min="7438" max="7438" width="5.375" style="1" customWidth="1"/>
    <col min="7439" max="7440" width="5.625" style="1" customWidth="1"/>
    <col min="7441" max="7441" width="5" style="1" customWidth="1"/>
    <col min="7442" max="7680" width="9" style="1"/>
    <col min="7681" max="7681" width="4.875" style="1" customWidth="1"/>
    <col min="7682" max="7692" width="5" style="1" customWidth="1"/>
    <col min="7693" max="7693" width="5.625" style="1" customWidth="1"/>
    <col min="7694" max="7694" width="5.375" style="1" customWidth="1"/>
    <col min="7695" max="7696" width="5.625" style="1" customWidth="1"/>
    <col min="7697" max="7697" width="5" style="1" customWidth="1"/>
    <col min="7698" max="7936" width="9" style="1"/>
    <col min="7937" max="7937" width="4.875" style="1" customWidth="1"/>
    <col min="7938" max="7948" width="5" style="1" customWidth="1"/>
    <col min="7949" max="7949" width="5.625" style="1" customWidth="1"/>
    <col min="7950" max="7950" width="5.375" style="1" customWidth="1"/>
    <col min="7951" max="7952" width="5.625" style="1" customWidth="1"/>
    <col min="7953" max="7953" width="5" style="1" customWidth="1"/>
    <col min="7954" max="8192" width="9" style="1"/>
    <col min="8193" max="8193" width="4.875" style="1" customWidth="1"/>
    <col min="8194" max="8204" width="5" style="1" customWidth="1"/>
    <col min="8205" max="8205" width="5.625" style="1" customWidth="1"/>
    <col min="8206" max="8206" width="5.375" style="1" customWidth="1"/>
    <col min="8207" max="8208" width="5.625" style="1" customWidth="1"/>
    <col min="8209" max="8209" width="5" style="1" customWidth="1"/>
    <col min="8210" max="8448" width="9" style="1"/>
    <col min="8449" max="8449" width="4.875" style="1" customWidth="1"/>
    <col min="8450" max="8460" width="5" style="1" customWidth="1"/>
    <col min="8461" max="8461" width="5.625" style="1" customWidth="1"/>
    <col min="8462" max="8462" width="5.375" style="1" customWidth="1"/>
    <col min="8463" max="8464" width="5.625" style="1" customWidth="1"/>
    <col min="8465" max="8465" width="5" style="1" customWidth="1"/>
    <col min="8466" max="8704" width="9" style="1"/>
    <col min="8705" max="8705" width="4.875" style="1" customWidth="1"/>
    <col min="8706" max="8716" width="5" style="1" customWidth="1"/>
    <col min="8717" max="8717" width="5.625" style="1" customWidth="1"/>
    <col min="8718" max="8718" width="5.375" style="1" customWidth="1"/>
    <col min="8719" max="8720" width="5.625" style="1" customWidth="1"/>
    <col min="8721" max="8721" width="5" style="1" customWidth="1"/>
    <col min="8722" max="8960" width="9" style="1"/>
    <col min="8961" max="8961" width="4.875" style="1" customWidth="1"/>
    <col min="8962" max="8972" width="5" style="1" customWidth="1"/>
    <col min="8973" max="8973" width="5.625" style="1" customWidth="1"/>
    <col min="8974" max="8974" width="5.375" style="1" customWidth="1"/>
    <col min="8975" max="8976" width="5.625" style="1" customWidth="1"/>
    <col min="8977" max="8977" width="5" style="1" customWidth="1"/>
    <col min="8978" max="9216" width="9" style="1"/>
    <col min="9217" max="9217" width="4.875" style="1" customWidth="1"/>
    <col min="9218" max="9228" width="5" style="1" customWidth="1"/>
    <col min="9229" max="9229" width="5.625" style="1" customWidth="1"/>
    <col min="9230" max="9230" width="5.375" style="1" customWidth="1"/>
    <col min="9231" max="9232" width="5.625" style="1" customWidth="1"/>
    <col min="9233" max="9233" width="5" style="1" customWidth="1"/>
    <col min="9234" max="9472" width="9" style="1"/>
    <col min="9473" max="9473" width="4.875" style="1" customWidth="1"/>
    <col min="9474" max="9484" width="5" style="1" customWidth="1"/>
    <col min="9485" max="9485" width="5.625" style="1" customWidth="1"/>
    <col min="9486" max="9486" width="5.375" style="1" customWidth="1"/>
    <col min="9487" max="9488" width="5.625" style="1" customWidth="1"/>
    <col min="9489" max="9489" width="5" style="1" customWidth="1"/>
    <col min="9490" max="9728" width="9" style="1"/>
    <col min="9729" max="9729" width="4.875" style="1" customWidth="1"/>
    <col min="9730" max="9740" width="5" style="1" customWidth="1"/>
    <col min="9741" max="9741" width="5.625" style="1" customWidth="1"/>
    <col min="9742" max="9742" width="5.375" style="1" customWidth="1"/>
    <col min="9743" max="9744" width="5.625" style="1" customWidth="1"/>
    <col min="9745" max="9745" width="5" style="1" customWidth="1"/>
    <col min="9746" max="9984" width="9" style="1"/>
    <col min="9985" max="9985" width="4.875" style="1" customWidth="1"/>
    <col min="9986" max="9996" width="5" style="1" customWidth="1"/>
    <col min="9997" max="9997" width="5.625" style="1" customWidth="1"/>
    <col min="9998" max="9998" width="5.375" style="1" customWidth="1"/>
    <col min="9999" max="10000" width="5.625" style="1" customWidth="1"/>
    <col min="10001" max="10001" width="5" style="1" customWidth="1"/>
    <col min="10002" max="10240" width="9" style="1"/>
    <col min="10241" max="10241" width="4.875" style="1" customWidth="1"/>
    <col min="10242" max="10252" width="5" style="1" customWidth="1"/>
    <col min="10253" max="10253" width="5.625" style="1" customWidth="1"/>
    <col min="10254" max="10254" width="5.375" style="1" customWidth="1"/>
    <col min="10255" max="10256" width="5.625" style="1" customWidth="1"/>
    <col min="10257" max="10257" width="5" style="1" customWidth="1"/>
    <col min="10258" max="10496" width="9" style="1"/>
    <col min="10497" max="10497" width="4.875" style="1" customWidth="1"/>
    <col min="10498" max="10508" width="5" style="1" customWidth="1"/>
    <col min="10509" max="10509" width="5.625" style="1" customWidth="1"/>
    <col min="10510" max="10510" width="5.375" style="1" customWidth="1"/>
    <col min="10511" max="10512" width="5.625" style="1" customWidth="1"/>
    <col min="10513" max="10513" width="5" style="1" customWidth="1"/>
    <col min="10514" max="10752" width="9" style="1"/>
    <col min="10753" max="10753" width="4.875" style="1" customWidth="1"/>
    <col min="10754" max="10764" width="5" style="1" customWidth="1"/>
    <col min="10765" max="10765" width="5.625" style="1" customWidth="1"/>
    <col min="10766" max="10766" width="5.375" style="1" customWidth="1"/>
    <col min="10767" max="10768" width="5.625" style="1" customWidth="1"/>
    <col min="10769" max="10769" width="5" style="1" customWidth="1"/>
    <col min="10770" max="11008" width="9" style="1"/>
    <col min="11009" max="11009" width="4.875" style="1" customWidth="1"/>
    <col min="11010" max="11020" width="5" style="1" customWidth="1"/>
    <col min="11021" max="11021" width="5.625" style="1" customWidth="1"/>
    <col min="11022" max="11022" width="5.375" style="1" customWidth="1"/>
    <col min="11023" max="11024" width="5.625" style="1" customWidth="1"/>
    <col min="11025" max="11025" width="5" style="1" customWidth="1"/>
    <col min="11026" max="11264" width="9" style="1"/>
    <col min="11265" max="11265" width="4.875" style="1" customWidth="1"/>
    <col min="11266" max="11276" width="5" style="1" customWidth="1"/>
    <col min="11277" max="11277" width="5.625" style="1" customWidth="1"/>
    <col min="11278" max="11278" width="5.375" style="1" customWidth="1"/>
    <col min="11279" max="11280" width="5.625" style="1" customWidth="1"/>
    <col min="11281" max="11281" width="5" style="1" customWidth="1"/>
    <col min="11282" max="11520" width="9" style="1"/>
    <col min="11521" max="11521" width="4.875" style="1" customWidth="1"/>
    <col min="11522" max="11532" width="5" style="1" customWidth="1"/>
    <col min="11533" max="11533" width="5.625" style="1" customWidth="1"/>
    <col min="11534" max="11534" width="5.375" style="1" customWidth="1"/>
    <col min="11535" max="11536" width="5.625" style="1" customWidth="1"/>
    <col min="11537" max="11537" width="5" style="1" customWidth="1"/>
    <col min="11538" max="11776" width="9" style="1"/>
    <col min="11777" max="11777" width="4.875" style="1" customWidth="1"/>
    <col min="11778" max="11788" width="5" style="1" customWidth="1"/>
    <col min="11789" max="11789" width="5.625" style="1" customWidth="1"/>
    <col min="11790" max="11790" width="5.375" style="1" customWidth="1"/>
    <col min="11791" max="11792" width="5.625" style="1" customWidth="1"/>
    <col min="11793" max="11793" width="5" style="1" customWidth="1"/>
    <col min="11794" max="12032" width="9" style="1"/>
    <col min="12033" max="12033" width="4.875" style="1" customWidth="1"/>
    <col min="12034" max="12044" width="5" style="1" customWidth="1"/>
    <col min="12045" max="12045" width="5.625" style="1" customWidth="1"/>
    <col min="12046" max="12046" width="5.375" style="1" customWidth="1"/>
    <col min="12047" max="12048" width="5.625" style="1" customWidth="1"/>
    <col min="12049" max="12049" width="5" style="1" customWidth="1"/>
    <col min="12050" max="12288" width="9" style="1"/>
    <col min="12289" max="12289" width="4.875" style="1" customWidth="1"/>
    <col min="12290" max="12300" width="5" style="1" customWidth="1"/>
    <col min="12301" max="12301" width="5.625" style="1" customWidth="1"/>
    <col min="12302" max="12302" width="5.375" style="1" customWidth="1"/>
    <col min="12303" max="12304" width="5.625" style="1" customWidth="1"/>
    <col min="12305" max="12305" width="5" style="1" customWidth="1"/>
    <col min="12306" max="12544" width="9" style="1"/>
    <col min="12545" max="12545" width="4.875" style="1" customWidth="1"/>
    <col min="12546" max="12556" width="5" style="1" customWidth="1"/>
    <col min="12557" max="12557" width="5.625" style="1" customWidth="1"/>
    <col min="12558" max="12558" width="5.375" style="1" customWidth="1"/>
    <col min="12559" max="12560" width="5.625" style="1" customWidth="1"/>
    <col min="12561" max="12561" width="5" style="1" customWidth="1"/>
    <col min="12562" max="12800" width="9" style="1"/>
    <col min="12801" max="12801" width="4.875" style="1" customWidth="1"/>
    <col min="12802" max="12812" width="5" style="1" customWidth="1"/>
    <col min="12813" max="12813" width="5.625" style="1" customWidth="1"/>
    <col min="12814" max="12814" width="5.375" style="1" customWidth="1"/>
    <col min="12815" max="12816" width="5.625" style="1" customWidth="1"/>
    <col min="12817" max="12817" width="5" style="1" customWidth="1"/>
    <col min="12818" max="13056" width="9" style="1"/>
    <col min="13057" max="13057" width="4.875" style="1" customWidth="1"/>
    <col min="13058" max="13068" width="5" style="1" customWidth="1"/>
    <col min="13069" max="13069" width="5.625" style="1" customWidth="1"/>
    <col min="13070" max="13070" width="5.375" style="1" customWidth="1"/>
    <col min="13071" max="13072" width="5.625" style="1" customWidth="1"/>
    <col min="13073" max="13073" width="5" style="1" customWidth="1"/>
    <col min="13074" max="13312" width="9" style="1"/>
    <col min="13313" max="13313" width="4.875" style="1" customWidth="1"/>
    <col min="13314" max="13324" width="5" style="1" customWidth="1"/>
    <col min="13325" max="13325" width="5.625" style="1" customWidth="1"/>
    <col min="13326" max="13326" width="5.375" style="1" customWidth="1"/>
    <col min="13327" max="13328" width="5.625" style="1" customWidth="1"/>
    <col min="13329" max="13329" width="5" style="1" customWidth="1"/>
    <col min="13330" max="13568" width="9" style="1"/>
    <col min="13569" max="13569" width="4.875" style="1" customWidth="1"/>
    <col min="13570" max="13580" width="5" style="1" customWidth="1"/>
    <col min="13581" max="13581" width="5.625" style="1" customWidth="1"/>
    <col min="13582" max="13582" width="5.375" style="1" customWidth="1"/>
    <col min="13583" max="13584" width="5.625" style="1" customWidth="1"/>
    <col min="13585" max="13585" width="5" style="1" customWidth="1"/>
    <col min="13586" max="13824" width="9" style="1"/>
    <col min="13825" max="13825" width="4.875" style="1" customWidth="1"/>
    <col min="13826" max="13836" width="5" style="1" customWidth="1"/>
    <col min="13837" max="13837" width="5.625" style="1" customWidth="1"/>
    <col min="13838" max="13838" width="5.375" style="1" customWidth="1"/>
    <col min="13839" max="13840" width="5.625" style="1" customWidth="1"/>
    <col min="13841" max="13841" width="5" style="1" customWidth="1"/>
    <col min="13842" max="14080" width="9" style="1"/>
    <col min="14081" max="14081" width="4.875" style="1" customWidth="1"/>
    <col min="14082" max="14092" width="5" style="1" customWidth="1"/>
    <col min="14093" max="14093" width="5.625" style="1" customWidth="1"/>
    <col min="14094" max="14094" width="5.375" style="1" customWidth="1"/>
    <col min="14095" max="14096" width="5.625" style="1" customWidth="1"/>
    <col min="14097" max="14097" width="5" style="1" customWidth="1"/>
    <col min="14098" max="14336" width="9" style="1"/>
    <col min="14337" max="14337" width="4.875" style="1" customWidth="1"/>
    <col min="14338" max="14348" width="5" style="1" customWidth="1"/>
    <col min="14349" max="14349" width="5.625" style="1" customWidth="1"/>
    <col min="14350" max="14350" width="5.375" style="1" customWidth="1"/>
    <col min="14351" max="14352" width="5.625" style="1" customWidth="1"/>
    <col min="14353" max="14353" width="5" style="1" customWidth="1"/>
    <col min="14354" max="14592" width="9" style="1"/>
    <col min="14593" max="14593" width="4.875" style="1" customWidth="1"/>
    <col min="14594" max="14604" width="5" style="1" customWidth="1"/>
    <col min="14605" max="14605" width="5.625" style="1" customWidth="1"/>
    <col min="14606" max="14606" width="5.375" style="1" customWidth="1"/>
    <col min="14607" max="14608" width="5.625" style="1" customWidth="1"/>
    <col min="14609" max="14609" width="5" style="1" customWidth="1"/>
    <col min="14610" max="14848" width="9" style="1"/>
    <col min="14849" max="14849" width="4.875" style="1" customWidth="1"/>
    <col min="14850" max="14860" width="5" style="1" customWidth="1"/>
    <col min="14861" max="14861" width="5.625" style="1" customWidth="1"/>
    <col min="14862" max="14862" width="5.375" style="1" customWidth="1"/>
    <col min="14863" max="14864" width="5.625" style="1" customWidth="1"/>
    <col min="14865" max="14865" width="5" style="1" customWidth="1"/>
    <col min="14866" max="15104" width="9" style="1"/>
    <col min="15105" max="15105" width="4.875" style="1" customWidth="1"/>
    <col min="15106" max="15116" width="5" style="1" customWidth="1"/>
    <col min="15117" max="15117" width="5.625" style="1" customWidth="1"/>
    <col min="15118" max="15118" width="5.375" style="1" customWidth="1"/>
    <col min="15119" max="15120" width="5.625" style="1" customWidth="1"/>
    <col min="15121" max="15121" width="5" style="1" customWidth="1"/>
    <col min="15122" max="15360" width="9" style="1"/>
    <col min="15361" max="15361" width="4.875" style="1" customWidth="1"/>
    <col min="15362" max="15372" width="5" style="1" customWidth="1"/>
    <col min="15373" max="15373" width="5.625" style="1" customWidth="1"/>
    <col min="15374" max="15374" width="5.375" style="1" customWidth="1"/>
    <col min="15375" max="15376" width="5.625" style="1" customWidth="1"/>
    <col min="15377" max="15377" width="5" style="1" customWidth="1"/>
    <col min="15378" max="15616" width="9" style="1"/>
    <col min="15617" max="15617" width="4.875" style="1" customWidth="1"/>
    <col min="15618" max="15628" width="5" style="1" customWidth="1"/>
    <col min="15629" max="15629" width="5.625" style="1" customWidth="1"/>
    <col min="15630" max="15630" width="5.375" style="1" customWidth="1"/>
    <col min="15631" max="15632" width="5.625" style="1" customWidth="1"/>
    <col min="15633" max="15633" width="5" style="1" customWidth="1"/>
    <col min="15634" max="15872" width="9" style="1"/>
    <col min="15873" max="15873" width="4.875" style="1" customWidth="1"/>
    <col min="15874" max="15884" width="5" style="1" customWidth="1"/>
    <col min="15885" max="15885" width="5.625" style="1" customWidth="1"/>
    <col min="15886" max="15886" width="5.375" style="1" customWidth="1"/>
    <col min="15887" max="15888" width="5.625" style="1" customWidth="1"/>
    <col min="15889" max="15889" width="5" style="1" customWidth="1"/>
    <col min="15890" max="16128" width="9" style="1"/>
    <col min="16129" max="16129" width="4.875" style="1" customWidth="1"/>
    <col min="16130" max="16140" width="5" style="1" customWidth="1"/>
    <col min="16141" max="16141" width="5.625" style="1" customWidth="1"/>
    <col min="16142" max="16142" width="5.375" style="1" customWidth="1"/>
    <col min="16143" max="16144" width="5.625" style="1" customWidth="1"/>
    <col min="16145" max="16145" width="5" style="1" customWidth="1"/>
    <col min="16146" max="16384" width="9" style="1"/>
  </cols>
  <sheetData>
    <row r="1" spans="1:21" ht="29.25" customHeight="1">
      <c r="A1" s="1178" t="s">
        <v>612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</row>
    <row r="2" spans="1:21" ht="13.5" customHeight="1" thickBot="1"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1257" t="s">
        <v>613</v>
      </c>
      <c r="R2" s="1257"/>
    </row>
    <row r="3" spans="1:21" ht="19.5" customHeight="1">
      <c r="A3" s="1258" t="s">
        <v>551</v>
      </c>
      <c r="B3" s="1119" t="s">
        <v>614</v>
      </c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2"/>
      <c r="Q3" s="1261" t="s">
        <v>615</v>
      </c>
      <c r="R3" s="1264" t="s">
        <v>551</v>
      </c>
      <c r="S3" s="6"/>
    </row>
    <row r="4" spans="1:21" s="615" customFormat="1" ht="29.25" customHeight="1">
      <c r="A4" s="1259"/>
      <c r="B4" s="1265" t="s">
        <v>83</v>
      </c>
      <c r="C4" s="1267" t="s">
        <v>616</v>
      </c>
      <c r="D4" s="1267" t="s">
        <v>617</v>
      </c>
      <c r="E4" s="1265" t="s">
        <v>618</v>
      </c>
      <c r="F4" s="1265" t="s">
        <v>619</v>
      </c>
      <c r="G4" s="1265" t="s">
        <v>620</v>
      </c>
      <c r="H4" s="1265" t="s">
        <v>621</v>
      </c>
      <c r="I4" s="1265" t="s">
        <v>622</v>
      </c>
      <c r="J4" s="1253" t="s">
        <v>623</v>
      </c>
      <c r="K4" s="1255" t="s">
        <v>624</v>
      </c>
      <c r="L4" s="1255" t="s">
        <v>625</v>
      </c>
      <c r="M4" s="1140" t="s">
        <v>243</v>
      </c>
      <c r="N4" s="1140"/>
      <c r="O4" s="1140"/>
      <c r="P4" s="1140"/>
      <c r="Q4" s="1262"/>
      <c r="R4" s="1253"/>
      <c r="S4" s="614"/>
    </row>
    <row r="5" spans="1:21" s="615" customFormat="1" ht="29.25" customHeight="1" thickBot="1">
      <c r="A5" s="1260"/>
      <c r="B5" s="1266"/>
      <c r="C5" s="1268"/>
      <c r="D5" s="1268"/>
      <c r="E5" s="1266"/>
      <c r="F5" s="1266"/>
      <c r="G5" s="1266"/>
      <c r="H5" s="1266"/>
      <c r="I5" s="1266"/>
      <c r="J5" s="1254"/>
      <c r="K5" s="1256"/>
      <c r="L5" s="1256"/>
      <c r="M5" s="616" t="s">
        <v>626</v>
      </c>
      <c r="N5" s="617" t="s">
        <v>627</v>
      </c>
      <c r="O5" s="617" t="s">
        <v>628</v>
      </c>
      <c r="P5" s="618" t="s">
        <v>243</v>
      </c>
      <c r="Q5" s="1263"/>
      <c r="R5" s="1254"/>
      <c r="S5" s="614"/>
      <c r="T5" s="614"/>
      <c r="U5" s="614"/>
    </row>
    <row r="6" spans="1:21" s="615" customFormat="1" ht="8.25" customHeight="1">
      <c r="A6" s="619"/>
      <c r="B6" s="614"/>
      <c r="C6" s="620"/>
      <c r="D6" s="620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21"/>
    </row>
    <row r="7" spans="1:21" s="615" customFormat="1" ht="29.25" customHeight="1">
      <c r="A7" s="622">
        <v>29</v>
      </c>
      <c r="B7" s="623">
        <v>8307</v>
      </c>
      <c r="C7" s="623">
        <v>22</v>
      </c>
      <c r="D7" s="623" t="s">
        <v>198</v>
      </c>
      <c r="E7" s="623">
        <v>1</v>
      </c>
      <c r="F7" s="623">
        <v>754</v>
      </c>
      <c r="G7" s="623">
        <v>77</v>
      </c>
      <c r="H7" s="623">
        <v>39</v>
      </c>
      <c r="I7" s="623">
        <v>1206</v>
      </c>
      <c r="J7" s="623">
        <v>62</v>
      </c>
      <c r="K7" s="624">
        <v>106</v>
      </c>
      <c r="L7" s="624">
        <v>5471</v>
      </c>
      <c r="M7" s="624">
        <v>428</v>
      </c>
      <c r="N7" s="623">
        <v>1</v>
      </c>
      <c r="O7" s="623" t="s">
        <v>198</v>
      </c>
      <c r="P7" s="624">
        <v>140</v>
      </c>
      <c r="Q7" s="624">
        <v>883</v>
      </c>
      <c r="R7" s="588">
        <v>29</v>
      </c>
    </row>
    <row r="8" spans="1:21" s="615" customFormat="1" ht="29.25" customHeight="1">
      <c r="A8" s="265" t="s">
        <v>226</v>
      </c>
      <c r="B8" s="623">
        <v>8813</v>
      </c>
      <c r="C8" s="624">
        <v>14</v>
      </c>
      <c r="D8" s="623">
        <v>8</v>
      </c>
      <c r="E8" s="623" t="s">
        <v>198</v>
      </c>
      <c r="F8" s="623">
        <v>741</v>
      </c>
      <c r="G8" s="624">
        <v>74</v>
      </c>
      <c r="H8" s="624">
        <v>24</v>
      </c>
      <c r="I8" s="624">
        <v>1246</v>
      </c>
      <c r="J8" s="624">
        <v>66</v>
      </c>
      <c r="K8" s="624">
        <v>77</v>
      </c>
      <c r="L8" s="624">
        <v>5979</v>
      </c>
      <c r="M8" s="624">
        <v>426</v>
      </c>
      <c r="N8" s="623" t="s">
        <v>198</v>
      </c>
      <c r="O8" s="623" t="s">
        <v>198</v>
      </c>
      <c r="P8" s="624">
        <v>158</v>
      </c>
      <c r="Q8" s="624">
        <v>975</v>
      </c>
      <c r="R8" s="588">
        <v>30</v>
      </c>
    </row>
    <row r="9" spans="1:21" s="615" customFormat="1" ht="29.25" customHeight="1">
      <c r="A9" s="265" t="s">
        <v>25</v>
      </c>
      <c r="B9" s="623">
        <v>8982</v>
      </c>
      <c r="C9" s="624">
        <v>18</v>
      </c>
      <c r="D9" s="623" t="s">
        <v>198</v>
      </c>
      <c r="E9" s="623" t="s">
        <v>198</v>
      </c>
      <c r="F9" s="623">
        <v>710</v>
      </c>
      <c r="G9" s="624">
        <v>75</v>
      </c>
      <c r="H9" s="624">
        <v>36</v>
      </c>
      <c r="I9" s="624">
        <v>1353</v>
      </c>
      <c r="J9" s="624">
        <v>64</v>
      </c>
      <c r="K9" s="624">
        <v>86</v>
      </c>
      <c r="L9" s="624">
        <v>6020</v>
      </c>
      <c r="M9" s="624">
        <v>476</v>
      </c>
      <c r="N9" s="623" t="s">
        <v>198</v>
      </c>
      <c r="O9" s="623" t="s">
        <v>198</v>
      </c>
      <c r="P9" s="624">
        <v>144</v>
      </c>
      <c r="Q9" s="624">
        <v>926</v>
      </c>
      <c r="R9" s="588" t="s">
        <v>86</v>
      </c>
    </row>
    <row r="10" spans="1:21" s="615" customFormat="1" ht="29.25" customHeight="1">
      <c r="A10" s="265" t="s">
        <v>154</v>
      </c>
      <c r="B10" s="625">
        <v>8408</v>
      </c>
      <c r="C10" s="624">
        <v>12</v>
      </c>
      <c r="D10" s="623" t="s">
        <v>198</v>
      </c>
      <c r="E10" s="623">
        <v>1</v>
      </c>
      <c r="F10" s="623">
        <v>638</v>
      </c>
      <c r="G10" s="624">
        <v>65</v>
      </c>
      <c r="H10" s="623">
        <v>25</v>
      </c>
      <c r="I10" s="624">
        <v>1248</v>
      </c>
      <c r="J10" s="624">
        <v>60</v>
      </c>
      <c r="K10" s="624">
        <v>90</v>
      </c>
      <c r="L10" s="624">
        <v>5695</v>
      </c>
      <c r="M10" s="624">
        <v>458</v>
      </c>
      <c r="N10" s="623" t="s">
        <v>198</v>
      </c>
      <c r="O10" s="623" t="s">
        <v>198</v>
      </c>
      <c r="P10" s="624">
        <v>116</v>
      </c>
      <c r="Q10" s="624">
        <v>903</v>
      </c>
      <c r="R10" s="588">
        <v>2</v>
      </c>
      <c r="S10" s="626">
        <f>B10/365</f>
        <v>23.035616438356165</v>
      </c>
    </row>
    <row r="11" spans="1:21" s="629" customFormat="1" ht="29.25" customHeight="1">
      <c r="A11" s="268" t="s">
        <v>155</v>
      </c>
      <c r="B11" s="627">
        <f>SUM(B13:B24)</f>
        <v>8261</v>
      </c>
      <c r="C11" s="627">
        <f t="shared" ref="C11:Q11" si="0">SUM(C13:C24)</f>
        <v>17</v>
      </c>
      <c r="D11" s="627">
        <f t="shared" si="0"/>
        <v>0</v>
      </c>
      <c r="E11" s="627">
        <f t="shared" si="0"/>
        <v>0</v>
      </c>
      <c r="F11" s="627">
        <f t="shared" si="0"/>
        <v>637</v>
      </c>
      <c r="G11" s="627">
        <f t="shared" si="0"/>
        <v>69</v>
      </c>
      <c r="H11" s="627">
        <f t="shared" si="0"/>
        <v>26</v>
      </c>
      <c r="I11" s="627">
        <f t="shared" si="0"/>
        <v>1223</v>
      </c>
      <c r="J11" s="627">
        <f t="shared" si="0"/>
        <v>45</v>
      </c>
      <c r="K11" s="627">
        <f t="shared" si="0"/>
        <v>97</v>
      </c>
      <c r="L11" s="627">
        <f t="shared" si="0"/>
        <v>5591</v>
      </c>
      <c r="M11" s="627">
        <f t="shared" si="0"/>
        <v>461</v>
      </c>
      <c r="N11" s="627">
        <f t="shared" si="0"/>
        <v>0</v>
      </c>
      <c r="O11" s="627">
        <f t="shared" si="0"/>
        <v>0</v>
      </c>
      <c r="P11" s="627">
        <f t="shared" si="0"/>
        <v>95</v>
      </c>
      <c r="Q11" s="627">
        <f t="shared" si="0"/>
        <v>829</v>
      </c>
      <c r="R11" s="628">
        <v>3</v>
      </c>
      <c r="S11" s="292">
        <f>B11/365</f>
        <v>22.632876712328766</v>
      </c>
    </row>
    <row r="12" spans="1:21" s="615" customFormat="1" ht="8.25" customHeight="1">
      <c r="A12" s="405"/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0"/>
      <c r="R12" s="588"/>
    </row>
    <row r="13" spans="1:21" s="615" customFormat="1" ht="29.25" customHeight="1">
      <c r="A13" s="631" t="s">
        <v>574</v>
      </c>
      <c r="B13" s="632">
        <f>SUM(C13:P13)</f>
        <v>743</v>
      </c>
      <c r="C13" s="632">
        <v>2</v>
      </c>
      <c r="D13" s="632">
        <v>0</v>
      </c>
      <c r="E13" s="632">
        <v>0</v>
      </c>
      <c r="F13" s="632">
        <v>61</v>
      </c>
      <c r="G13" s="632">
        <v>5</v>
      </c>
      <c r="H13" s="632">
        <v>0</v>
      </c>
      <c r="I13" s="632">
        <v>97</v>
      </c>
      <c r="J13" s="632">
        <v>4</v>
      </c>
      <c r="K13" s="630">
        <v>3</v>
      </c>
      <c r="L13" s="630">
        <v>510</v>
      </c>
      <c r="M13" s="630">
        <v>52</v>
      </c>
      <c r="N13" s="632">
        <v>0</v>
      </c>
      <c r="O13" s="632">
        <v>0</v>
      </c>
      <c r="P13" s="630">
        <v>9</v>
      </c>
      <c r="Q13" s="630">
        <v>79</v>
      </c>
      <c r="R13" s="588" t="s">
        <v>629</v>
      </c>
    </row>
    <row r="14" spans="1:21" s="615" customFormat="1" ht="29.25" customHeight="1">
      <c r="A14" s="633" t="s">
        <v>577</v>
      </c>
      <c r="B14" s="632">
        <f t="shared" ref="B14:B24" si="1">SUM(C14:P14)</f>
        <v>567</v>
      </c>
      <c r="C14" s="632">
        <v>3</v>
      </c>
      <c r="D14" s="632">
        <v>0</v>
      </c>
      <c r="E14" s="632">
        <v>0</v>
      </c>
      <c r="F14" s="632">
        <v>37</v>
      </c>
      <c r="G14" s="632">
        <v>3</v>
      </c>
      <c r="H14" s="632">
        <v>2</v>
      </c>
      <c r="I14" s="632">
        <v>89</v>
      </c>
      <c r="J14" s="632">
        <v>3</v>
      </c>
      <c r="K14" s="630">
        <v>10</v>
      </c>
      <c r="L14" s="630">
        <v>377</v>
      </c>
      <c r="M14" s="630">
        <v>37</v>
      </c>
      <c r="N14" s="632">
        <v>0</v>
      </c>
      <c r="O14" s="632">
        <v>0</v>
      </c>
      <c r="P14" s="630">
        <v>6</v>
      </c>
      <c r="Q14" s="630">
        <v>71</v>
      </c>
      <c r="R14" s="588" t="s">
        <v>577</v>
      </c>
    </row>
    <row r="15" spans="1:21" s="615" customFormat="1" ht="29.25" customHeight="1">
      <c r="A15" s="633" t="s">
        <v>579</v>
      </c>
      <c r="B15" s="632">
        <f t="shared" si="1"/>
        <v>703</v>
      </c>
      <c r="C15" s="632">
        <v>1</v>
      </c>
      <c r="D15" s="632">
        <v>0</v>
      </c>
      <c r="E15" s="632">
        <v>0</v>
      </c>
      <c r="F15" s="632">
        <v>53</v>
      </c>
      <c r="G15" s="632">
        <v>8</v>
      </c>
      <c r="H15" s="632">
        <v>1</v>
      </c>
      <c r="I15" s="632">
        <v>110</v>
      </c>
      <c r="J15" s="632">
        <v>3</v>
      </c>
      <c r="K15" s="630">
        <v>8</v>
      </c>
      <c r="L15" s="630">
        <v>479</v>
      </c>
      <c r="M15" s="630">
        <v>34</v>
      </c>
      <c r="N15" s="632">
        <v>0</v>
      </c>
      <c r="O15" s="632">
        <v>0</v>
      </c>
      <c r="P15" s="630">
        <v>6</v>
      </c>
      <c r="Q15" s="630">
        <v>68</v>
      </c>
      <c r="R15" s="588" t="s">
        <v>579</v>
      </c>
    </row>
    <row r="16" spans="1:21" s="615" customFormat="1" ht="29.25" customHeight="1">
      <c r="A16" s="633" t="s">
        <v>581</v>
      </c>
      <c r="B16" s="632">
        <f t="shared" si="1"/>
        <v>624</v>
      </c>
      <c r="C16" s="632">
        <v>1</v>
      </c>
      <c r="D16" s="632">
        <v>0</v>
      </c>
      <c r="E16" s="632">
        <v>0</v>
      </c>
      <c r="F16" s="632">
        <v>55</v>
      </c>
      <c r="G16" s="632">
        <v>2</v>
      </c>
      <c r="H16" s="632">
        <v>1</v>
      </c>
      <c r="I16" s="632">
        <v>91</v>
      </c>
      <c r="J16" s="632">
        <v>7</v>
      </c>
      <c r="K16" s="630">
        <v>8</v>
      </c>
      <c r="L16" s="630">
        <v>415</v>
      </c>
      <c r="M16" s="630">
        <v>40</v>
      </c>
      <c r="N16" s="632">
        <v>0</v>
      </c>
      <c r="O16" s="632">
        <v>0</v>
      </c>
      <c r="P16" s="630">
        <v>4</v>
      </c>
      <c r="Q16" s="630">
        <v>56</v>
      </c>
      <c r="R16" s="588" t="s">
        <v>581</v>
      </c>
    </row>
    <row r="17" spans="1:18" s="615" customFormat="1" ht="29.25" customHeight="1">
      <c r="A17" s="633" t="s">
        <v>583</v>
      </c>
      <c r="B17" s="632">
        <f t="shared" si="1"/>
        <v>606</v>
      </c>
      <c r="C17" s="632">
        <v>1</v>
      </c>
      <c r="D17" s="632">
        <v>0</v>
      </c>
      <c r="E17" s="632">
        <v>0</v>
      </c>
      <c r="F17" s="632">
        <v>38</v>
      </c>
      <c r="G17" s="632">
        <v>7</v>
      </c>
      <c r="H17" s="632">
        <v>3</v>
      </c>
      <c r="I17" s="632">
        <v>88</v>
      </c>
      <c r="J17" s="632">
        <v>6</v>
      </c>
      <c r="K17" s="630">
        <v>7</v>
      </c>
      <c r="L17" s="630">
        <v>419</v>
      </c>
      <c r="M17" s="630">
        <v>32</v>
      </c>
      <c r="N17" s="632">
        <v>0</v>
      </c>
      <c r="O17" s="632">
        <v>0</v>
      </c>
      <c r="P17" s="630">
        <v>5</v>
      </c>
      <c r="Q17" s="630">
        <v>41</v>
      </c>
      <c r="R17" s="588" t="s">
        <v>583</v>
      </c>
    </row>
    <row r="18" spans="1:18" s="615" customFormat="1" ht="29.25" customHeight="1">
      <c r="A18" s="633" t="s">
        <v>585</v>
      </c>
      <c r="B18" s="632">
        <f t="shared" si="1"/>
        <v>636</v>
      </c>
      <c r="C18" s="632">
        <v>2</v>
      </c>
      <c r="D18" s="632">
        <v>0</v>
      </c>
      <c r="E18" s="632">
        <v>0</v>
      </c>
      <c r="F18" s="632">
        <v>68</v>
      </c>
      <c r="G18" s="632">
        <v>5</v>
      </c>
      <c r="H18" s="632">
        <v>3</v>
      </c>
      <c r="I18" s="632">
        <v>87</v>
      </c>
      <c r="J18" s="632">
        <v>4</v>
      </c>
      <c r="K18" s="630">
        <v>5</v>
      </c>
      <c r="L18" s="630">
        <v>417</v>
      </c>
      <c r="M18" s="630">
        <v>38</v>
      </c>
      <c r="N18" s="632">
        <v>0</v>
      </c>
      <c r="O18" s="632">
        <v>0</v>
      </c>
      <c r="P18" s="630">
        <v>7</v>
      </c>
      <c r="Q18" s="630">
        <v>48</v>
      </c>
      <c r="R18" s="588" t="s">
        <v>585</v>
      </c>
    </row>
    <row r="19" spans="1:18" s="615" customFormat="1" ht="29.25" customHeight="1">
      <c r="A19" s="633" t="s">
        <v>587</v>
      </c>
      <c r="B19" s="632">
        <f t="shared" si="1"/>
        <v>706</v>
      </c>
      <c r="C19" s="632">
        <v>1</v>
      </c>
      <c r="D19" s="632">
        <v>0</v>
      </c>
      <c r="E19" s="632">
        <v>0</v>
      </c>
      <c r="F19" s="632">
        <v>50</v>
      </c>
      <c r="G19" s="632">
        <v>14</v>
      </c>
      <c r="H19" s="632">
        <v>3</v>
      </c>
      <c r="I19" s="632">
        <v>86</v>
      </c>
      <c r="J19" s="632">
        <v>4</v>
      </c>
      <c r="K19" s="630">
        <v>13</v>
      </c>
      <c r="L19" s="630">
        <v>481</v>
      </c>
      <c r="M19" s="630">
        <v>44</v>
      </c>
      <c r="N19" s="632">
        <v>0</v>
      </c>
      <c r="O19" s="632">
        <v>0</v>
      </c>
      <c r="P19" s="630">
        <v>10</v>
      </c>
      <c r="Q19" s="630">
        <v>52</v>
      </c>
      <c r="R19" s="588" t="s">
        <v>587</v>
      </c>
    </row>
    <row r="20" spans="1:18" s="615" customFormat="1" ht="29.25" customHeight="1">
      <c r="A20" s="633" t="s">
        <v>589</v>
      </c>
      <c r="B20" s="632">
        <f t="shared" si="1"/>
        <v>760</v>
      </c>
      <c r="C20" s="632">
        <v>2</v>
      </c>
      <c r="D20" s="632">
        <v>0</v>
      </c>
      <c r="E20" s="632">
        <v>0</v>
      </c>
      <c r="F20" s="632">
        <v>46</v>
      </c>
      <c r="G20" s="632">
        <v>7</v>
      </c>
      <c r="H20" s="632">
        <v>3</v>
      </c>
      <c r="I20" s="632">
        <v>107</v>
      </c>
      <c r="J20" s="632">
        <v>0</v>
      </c>
      <c r="K20" s="630">
        <v>10</v>
      </c>
      <c r="L20" s="630">
        <v>542</v>
      </c>
      <c r="M20" s="630">
        <v>39</v>
      </c>
      <c r="N20" s="632">
        <v>0</v>
      </c>
      <c r="O20" s="632">
        <v>0</v>
      </c>
      <c r="P20" s="630">
        <v>4</v>
      </c>
      <c r="Q20" s="630">
        <v>79</v>
      </c>
      <c r="R20" s="588" t="s">
        <v>589</v>
      </c>
    </row>
    <row r="21" spans="1:18" s="615" customFormat="1" ht="29.25" customHeight="1">
      <c r="A21" s="633" t="s">
        <v>591</v>
      </c>
      <c r="B21" s="632">
        <f t="shared" si="1"/>
        <v>713</v>
      </c>
      <c r="C21" s="632">
        <v>3</v>
      </c>
      <c r="D21" s="632">
        <v>0</v>
      </c>
      <c r="E21" s="632">
        <v>0</v>
      </c>
      <c r="F21" s="632">
        <v>45</v>
      </c>
      <c r="G21" s="632">
        <v>4</v>
      </c>
      <c r="H21" s="632">
        <v>2</v>
      </c>
      <c r="I21" s="632">
        <v>96</v>
      </c>
      <c r="J21" s="632">
        <v>3</v>
      </c>
      <c r="K21" s="630">
        <v>5</v>
      </c>
      <c r="L21" s="630">
        <v>505</v>
      </c>
      <c r="M21" s="630">
        <v>38</v>
      </c>
      <c r="N21" s="632">
        <v>0</v>
      </c>
      <c r="O21" s="632">
        <v>0</v>
      </c>
      <c r="P21" s="630">
        <v>12</v>
      </c>
      <c r="Q21" s="630">
        <v>77</v>
      </c>
      <c r="R21" s="588" t="s">
        <v>591</v>
      </c>
    </row>
    <row r="22" spans="1:18" s="615" customFormat="1" ht="29.25" customHeight="1">
      <c r="A22" s="633" t="s">
        <v>593</v>
      </c>
      <c r="B22" s="632">
        <f t="shared" si="1"/>
        <v>736</v>
      </c>
      <c r="C22" s="632">
        <v>0</v>
      </c>
      <c r="D22" s="632">
        <v>0</v>
      </c>
      <c r="E22" s="632">
        <v>0</v>
      </c>
      <c r="F22" s="632">
        <v>66</v>
      </c>
      <c r="G22" s="632">
        <v>4</v>
      </c>
      <c r="H22" s="632">
        <v>3</v>
      </c>
      <c r="I22" s="632">
        <v>105</v>
      </c>
      <c r="J22" s="632">
        <v>3</v>
      </c>
      <c r="K22" s="630">
        <v>11</v>
      </c>
      <c r="L22" s="630">
        <v>505</v>
      </c>
      <c r="M22" s="630">
        <v>25</v>
      </c>
      <c r="N22" s="632">
        <v>0</v>
      </c>
      <c r="O22" s="632">
        <v>0</v>
      </c>
      <c r="P22" s="630">
        <v>14</v>
      </c>
      <c r="Q22" s="630">
        <v>76</v>
      </c>
      <c r="R22" s="588" t="s">
        <v>593</v>
      </c>
    </row>
    <row r="23" spans="1:18" s="615" customFormat="1" ht="29.25" customHeight="1">
      <c r="A23" s="633" t="s">
        <v>595</v>
      </c>
      <c r="B23" s="632">
        <f t="shared" si="1"/>
        <v>712</v>
      </c>
      <c r="C23" s="632">
        <v>0</v>
      </c>
      <c r="D23" s="632">
        <v>0</v>
      </c>
      <c r="E23" s="632">
        <v>0</v>
      </c>
      <c r="F23" s="632">
        <v>55</v>
      </c>
      <c r="G23" s="632">
        <v>3</v>
      </c>
      <c r="H23" s="632">
        <v>2</v>
      </c>
      <c r="I23" s="632">
        <v>127</v>
      </c>
      <c r="J23" s="632">
        <v>5</v>
      </c>
      <c r="K23" s="630">
        <v>10</v>
      </c>
      <c r="L23" s="630">
        <v>466</v>
      </c>
      <c r="M23" s="630">
        <v>35</v>
      </c>
      <c r="N23" s="632">
        <v>0</v>
      </c>
      <c r="O23" s="632">
        <v>0</v>
      </c>
      <c r="P23" s="630">
        <v>9</v>
      </c>
      <c r="Q23" s="630">
        <v>86</v>
      </c>
      <c r="R23" s="588" t="s">
        <v>595</v>
      </c>
    </row>
    <row r="24" spans="1:18" s="615" customFormat="1" ht="29.25" customHeight="1">
      <c r="A24" s="633" t="s">
        <v>597</v>
      </c>
      <c r="B24" s="632">
        <f t="shared" si="1"/>
        <v>755</v>
      </c>
      <c r="C24" s="632">
        <v>1</v>
      </c>
      <c r="D24" s="632">
        <v>0</v>
      </c>
      <c r="E24" s="632">
        <v>0</v>
      </c>
      <c r="F24" s="632">
        <v>63</v>
      </c>
      <c r="G24" s="632">
        <v>7</v>
      </c>
      <c r="H24" s="632">
        <v>3</v>
      </c>
      <c r="I24" s="632">
        <v>140</v>
      </c>
      <c r="J24" s="632">
        <v>3</v>
      </c>
      <c r="K24" s="630">
        <v>7</v>
      </c>
      <c r="L24" s="630">
        <v>475</v>
      </c>
      <c r="M24" s="630">
        <v>47</v>
      </c>
      <c r="N24" s="632">
        <v>0</v>
      </c>
      <c r="O24" s="632">
        <v>0</v>
      </c>
      <c r="P24" s="630">
        <v>9</v>
      </c>
      <c r="Q24" s="630">
        <v>96</v>
      </c>
      <c r="R24" s="588" t="s">
        <v>597</v>
      </c>
    </row>
    <row r="25" spans="1:18" s="615" customFormat="1" ht="15.75" customHeight="1" thickBot="1">
      <c r="A25" s="634" t="s">
        <v>153</v>
      </c>
      <c r="B25" s="635"/>
      <c r="C25" s="635"/>
      <c r="D25" s="635"/>
      <c r="E25" s="635"/>
      <c r="F25" s="635"/>
      <c r="G25" s="635"/>
      <c r="H25" s="635" t="s">
        <v>153</v>
      </c>
      <c r="I25" s="635"/>
      <c r="J25" s="635"/>
      <c r="K25" s="635"/>
      <c r="L25" s="635"/>
      <c r="M25" s="635"/>
      <c r="N25" s="635"/>
      <c r="O25" s="635"/>
      <c r="P25" s="635"/>
      <c r="Q25" s="635"/>
      <c r="R25" s="636"/>
    </row>
    <row r="26" spans="1:18" ht="29.25" customHeight="1">
      <c r="A26" s="1" t="s">
        <v>611</v>
      </c>
    </row>
  </sheetData>
  <mergeCells count="18">
    <mergeCell ref="H4:H5"/>
    <mergeCell ref="I4:I5"/>
    <mergeCell ref="J4:J5"/>
    <mergeCell ref="K4:K5"/>
    <mergeCell ref="A1:Q1"/>
    <mergeCell ref="Q2:R2"/>
    <mergeCell ref="A3:A5"/>
    <mergeCell ref="B3:P3"/>
    <mergeCell ref="Q3:Q5"/>
    <mergeCell ref="R3:R5"/>
    <mergeCell ref="B4:B5"/>
    <mergeCell ref="C4:C5"/>
    <mergeCell ref="D4:D5"/>
    <mergeCell ref="E4:E5"/>
    <mergeCell ref="L4:L5"/>
    <mergeCell ref="M4:P4"/>
    <mergeCell ref="F4:F5"/>
    <mergeCell ref="G4:G5"/>
  </mergeCells>
  <phoneticPr fontId="3"/>
  <pageMargins left="0.70866141732283472" right="0.39370078740157483" top="0.98425196850393704" bottom="0.59055118110236227" header="0.51181102362204722" footer="0.51181102362204722"/>
  <pageSetup paperSize="9" firstPageNumber="165" orientation="portrait" useFirstPageNumber="1" horizontalDpi="400" verticalDpi="4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V48"/>
  <sheetViews>
    <sheetView view="pageBreakPreview" topLeftCell="J1" zoomScale="90" zoomScaleNormal="100" zoomScaleSheetLayoutView="90" workbookViewId="0">
      <selection activeCell="R24" sqref="R24"/>
    </sheetView>
  </sheetViews>
  <sheetFormatPr defaultRowHeight="12"/>
  <cols>
    <col min="1" max="2" width="2.5" style="1" customWidth="1"/>
    <col min="3" max="3" width="8.875" style="1" customWidth="1"/>
    <col min="4" max="4" width="12.5" style="1" customWidth="1"/>
    <col min="5" max="5" width="3.75" style="1" customWidth="1"/>
    <col min="6" max="6" width="11.875" style="1" customWidth="1"/>
    <col min="7" max="7" width="7.375" style="1" customWidth="1"/>
    <col min="8" max="8" width="10.25" style="1" customWidth="1"/>
    <col min="9" max="9" width="11.875" style="1" customWidth="1"/>
    <col min="10" max="10" width="7.375" style="1" customWidth="1"/>
    <col min="11" max="11" width="9.375" style="1" customWidth="1"/>
    <col min="12" max="12" width="11.875" style="1" customWidth="1"/>
    <col min="13" max="13" width="7.375" style="1" customWidth="1"/>
    <col min="14" max="14" width="9.375" style="1" customWidth="1"/>
    <col min="15" max="15" width="11.875" style="1" customWidth="1"/>
    <col min="16" max="16" width="7.375" style="1" customWidth="1"/>
    <col min="17" max="17" width="9.375" style="1" customWidth="1"/>
    <col min="18" max="18" width="11.875" style="1" customWidth="1"/>
    <col min="19" max="19" width="7.375" style="1" customWidth="1"/>
    <col min="20" max="20" width="9.375" style="1" customWidth="1"/>
    <col min="21" max="21" width="4" style="151" customWidth="1"/>
    <col min="22" max="16384" width="9" style="1"/>
  </cols>
  <sheetData>
    <row r="1" spans="1:22" ht="20.100000000000001" customHeight="1">
      <c r="A1" s="1162" t="s">
        <v>1137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</row>
    <row r="2" spans="1:22" ht="8.1" customHeight="1" thickBot="1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09"/>
    </row>
    <row r="3" spans="1:22" ht="17.25" customHeight="1" thickBot="1">
      <c r="A3" s="1019" t="s">
        <v>1138</v>
      </c>
      <c r="B3" s="1019"/>
      <c r="C3" s="1019"/>
      <c r="D3" s="1019"/>
      <c r="E3" s="1020"/>
      <c r="F3" s="1273" t="s">
        <v>1139</v>
      </c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274"/>
      <c r="R3" s="1274"/>
      <c r="S3" s="1274"/>
      <c r="T3" s="1274"/>
      <c r="U3" s="1217" t="s">
        <v>633</v>
      </c>
    </row>
    <row r="4" spans="1:22" ht="17.25" customHeight="1">
      <c r="A4" s="1021"/>
      <c r="B4" s="1021"/>
      <c r="C4" s="1021"/>
      <c r="D4" s="1021"/>
      <c r="E4" s="1022"/>
      <c r="F4" s="1275">
        <v>29</v>
      </c>
      <c r="G4" s="1276"/>
      <c r="H4" s="1277"/>
      <c r="I4" s="1275">
        <v>30</v>
      </c>
      <c r="J4" s="1276"/>
      <c r="K4" s="1277"/>
      <c r="L4" s="1275" t="s">
        <v>200</v>
      </c>
      <c r="M4" s="1276"/>
      <c r="N4" s="1277"/>
      <c r="O4" s="1275" t="s">
        <v>634</v>
      </c>
      <c r="P4" s="1276"/>
      <c r="Q4" s="1277"/>
      <c r="R4" s="1275" t="s">
        <v>635</v>
      </c>
      <c r="S4" s="1028"/>
      <c r="T4" s="1028"/>
      <c r="U4" s="1218"/>
    </row>
    <row r="5" spans="1:22" ht="17.25" customHeight="1">
      <c r="A5" s="1023"/>
      <c r="B5" s="1023"/>
      <c r="C5" s="1023"/>
      <c r="D5" s="1023"/>
      <c r="E5" s="1024"/>
      <c r="F5" s="662" t="s">
        <v>731</v>
      </c>
      <c r="G5" s="962" t="s">
        <v>688</v>
      </c>
      <c r="H5" s="672" t="s">
        <v>689</v>
      </c>
      <c r="I5" s="662" t="s">
        <v>731</v>
      </c>
      <c r="J5" s="962" t="s">
        <v>688</v>
      </c>
      <c r="K5" s="672" t="s">
        <v>689</v>
      </c>
      <c r="L5" s="662" t="s">
        <v>731</v>
      </c>
      <c r="M5" s="962" t="s">
        <v>688</v>
      </c>
      <c r="N5" s="673" t="s">
        <v>689</v>
      </c>
      <c r="O5" s="662" t="s">
        <v>731</v>
      </c>
      <c r="P5" s="962" t="s">
        <v>688</v>
      </c>
      <c r="Q5" s="673" t="s">
        <v>689</v>
      </c>
      <c r="R5" s="662" t="s">
        <v>731</v>
      </c>
      <c r="S5" s="962" t="s">
        <v>688</v>
      </c>
      <c r="T5" s="673" t="s">
        <v>689</v>
      </c>
      <c r="U5" s="1219"/>
    </row>
    <row r="6" spans="1:22">
      <c r="A6" s="6"/>
      <c r="B6" s="6"/>
      <c r="C6" s="6"/>
      <c r="D6" s="6"/>
      <c r="E6" s="169"/>
      <c r="F6" s="8" t="s">
        <v>639</v>
      </c>
      <c r="G6" s="139" t="s">
        <v>640</v>
      </c>
      <c r="H6" s="8" t="s">
        <v>640</v>
      </c>
      <c r="I6" s="8" t="s">
        <v>639</v>
      </c>
      <c r="J6" s="139" t="s">
        <v>640</v>
      </c>
      <c r="K6" s="8" t="s">
        <v>640</v>
      </c>
      <c r="L6" s="8" t="s">
        <v>639</v>
      </c>
      <c r="M6" s="139" t="s">
        <v>640</v>
      </c>
      <c r="N6" s="8" t="s">
        <v>640</v>
      </c>
      <c r="O6" s="8" t="s">
        <v>639</v>
      </c>
      <c r="P6" s="139" t="s">
        <v>640</v>
      </c>
      <c r="Q6" s="8" t="s">
        <v>640</v>
      </c>
      <c r="R6" s="8" t="s">
        <v>639</v>
      </c>
      <c r="S6" s="139" t="s">
        <v>641</v>
      </c>
      <c r="T6" s="8" t="s">
        <v>641</v>
      </c>
      <c r="U6" s="602"/>
    </row>
    <row r="7" spans="1:22" s="28" customFormat="1" ht="18" customHeight="1">
      <c r="A7" s="12"/>
      <c r="B7" s="1075" t="s">
        <v>642</v>
      </c>
      <c r="C7" s="1075"/>
      <c r="D7" s="1075"/>
      <c r="E7" s="963" t="s">
        <v>1140</v>
      </c>
      <c r="F7" s="287">
        <v>53185275</v>
      </c>
      <c r="G7" s="655">
        <v>100</v>
      </c>
      <c r="H7" s="964">
        <v>-3.3221261380427478</v>
      </c>
      <c r="I7" s="287">
        <v>53000731</v>
      </c>
      <c r="J7" s="655">
        <v>100.00000000000001</v>
      </c>
      <c r="K7" s="964">
        <v>-0.3469832580540384</v>
      </c>
      <c r="L7" s="287">
        <v>56390418</v>
      </c>
      <c r="M7" s="655">
        <v>100.00000000000001</v>
      </c>
      <c r="N7" s="964">
        <v>6.3955476387674679</v>
      </c>
      <c r="O7" s="287">
        <v>72476845</v>
      </c>
      <c r="P7" s="655">
        <v>99.999999999999972</v>
      </c>
      <c r="Q7" s="964">
        <v>28.526880222806653</v>
      </c>
      <c r="R7" s="287">
        <f>SUM(R8:R33)-R9-R10-R11-R12</f>
        <v>63983946</v>
      </c>
      <c r="S7" s="655">
        <f>SUM(S8,S13:S33)</f>
        <v>100</v>
      </c>
      <c r="T7" s="964">
        <f t="shared" ref="T7:T33" si="0">R7/O7*100-100</f>
        <v>-11.718085962489127</v>
      </c>
      <c r="U7" s="645" t="s">
        <v>643</v>
      </c>
    </row>
    <row r="8" spans="1:22" ht="18" customHeight="1">
      <c r="A8" s="12"/>
      <c r="B8" s="6"/>
      <c r="C8" s="1003" t="s">
        <v>692</v>
      </c>
      <c r="D8" s="1003"/>
      <c r="E8" s="641" t="s">
        <v>645</v>
      </c>
      <c r="F8" s="282">
        <v>17988280</v>
      </c>
      <c r="G8" s="650">
        <v>33.821917814658285</v>
      </c>
      <c r="H8" s="965">
        <v>1.5508965136936723</v>
      </c>
      <c r="I8" s="282">
        <v>18145896</v>
      </c>
      <c r="J8" s="650">
        <v>34.23706740950422</v>
      </c>
      <c r="K8" s="965">
        <v>0.87621495773915115</v>
      </c>
      <c r="L8" s="282">
        <v>19000049</v>
      </c>
      <c r="M8" s="650">
        <v>33.693754495666269</v>
      </c>
      <c r="N8" s="965">
        <v>4.7071414935917204</v>
      </c>
      <c r="O8" s="282">
        <v>18229782</v>
      </c>
      <c r="P8" s="650">
        <v>25.152560103851101</v>
      </c>
      <c r="Q8" s="965">
        <v>-4.0540263869845745</v>
      </c>
      <c r="R8" s="282">
        <f>+R9+R10+R12+R11</f>
        <v>17588634</v>
      </c>
      <c r="S8" s="650">
        <f t="shared" ref="S8:S33" si="1">R8/$R$7*100</f>
        <v>27.489136102984336</v>
      </c>
      <c r="T8" s="965">
        <f t="shared" si="0"/>
        <v>-3.5170360237988518</v>
      </c>
      <c r="U8" s="645" t="s">
        <v>645</v>
      </c>
    </row>
    <row r="9" spans="1:22" s="292" customFormat="1" ht="17.25" customHeight="1">
      <c r="A9" s="174"/>
      <c r="B9" s="579"/>
      <c r="C9" s="1272" t="s">
        <v>1141</v>
      </c>
      <c r="D9" s="1272"/>
      <c r="E9" s="966" t="s">
        <v>647</v>
      </c>
      <c r="F9" s="967">
        <v>5393657</v>
      </c>
      <c r="G9" s="968">
        <v>10.141259963401524</v>
      </c>
      <c r="H9" s="969">
        <v>1.9982836572246327</v>
      </c>
      <c r="I9" s="967">
        <v>5532064</v>
      </c>
      <c r="J9" s="968">
        <v>10.437712642114313</v>
      </c>
      <c r="K9" s="969">
        <v>2.5661068176934521</v>
      </c>
      <c r="L9" s="967">
        <v>5629056</v>
      </c>
      <c r="M9" s="968">
        <v>9.9822916723192225</v>
      </c>
      <c r="N9" s="969">
        <v>209.65936158765822</v>
      </c>
      <c r="O9" s="967">
        <v>5651447</v>
      </c>
      <c r="P9" s="650">
        <v>7.7975896991652984</v>
      </c>
      <c r="Q9" s="965">
        <v>0.39777539964072162</v>
      </c>
      <c r="R9" s="967">
        <v>5538864</v>
      </c>
      <c r="S9" s="650">
        <f t="shared" si="1"/>
        <v>8.656646465661872</v>
      </c>
      <c r="T9" s="965">
        <f t="shared" si="0"/>
        <v>-1.9921092775000773</v>
      </c>
      <c r="U9" s="645" t="s">
        <v>647</v>
      </c>
    </row>
    <row r="10" spans="1:22" s="292" customFormat="1" ht="17.25" customHeight="1">
      <c r="A10" s="174"/>
      <c r="B10" s="579"/>
      <c r="C10" s="1272" t="s">
        <v>1142</v>
      </c>
      <c r="D10" s="1272"/>
      <c r="E10" s="966" t="s">
        <v>649</v>
      </c>
      <c r="F10" s="967">
        <v>1676882</v>
      </c>
      <c r="G10" s="968">
        <v>3.1529065140680386</v>
      </c>
      <c r="H10" s="969">
        <v>14.22092712777841</v>
      </c>
      <c r="I10" s="967">
        <v>1817822</v>
      </c>
      <c r="J10" s="968">
        <v>3.4298055247577626</v>
      </c>
      <c r="K10" s="969">
        <v>8.4048847802051512</v>
      </c>
      <c r="L10" s="967">
        <v>2421670</v>
      </c>
      <c r="M10" s="968">
        <v>4.2944707379186298</v>
      </c>
      <c r="N10" s="969">
        <v>-56.224837601300351</v>
      </c>
      <c r="O10" s="967">
        <v>1657397</v>
      </c>
      <c r="P10" s="650">
        <v>2.2867951826545432</v>
      </c>
      <c r="Q10" s="965">
        <v>-31.559750089814059</v>
      </c>
      <c r="R10" s="967">
        <v>1221543</v>
      </c>
      <c r="S10" s="650">
        <f t="shared" si="1"/>
        <v>1.9091398332950582</v>
      </c>
      <c r="T10" s="965">
        <f t="shared" si="0"/>
        <v>-26.297501443528617</v>
      </c>
      <c r="U10" s="645" t="s">
        <v>649</v>
      </c>
    </row>
    <row r="11" spans="1:22" s="292" customFormat="1" ht="17.25" customHeight="1">
      <c r="A11" s="174"/>
      <c r="B11" s="579"/>
      <c r="C11" s="1272" t="s">
        <v>1143</v>
      </c>
      <c r="D11" s="1272"/>
      <c r="E11" s="966" t="s">
        <v>651</v>
      </c>
      <c r="F11" s="967">
        <v>7969933</v>
      </c>
      <c r="G11" s="968">
        <v>14.985224763809155</v>
      </c>
      <c r="H11" s="969">
        <v>0.17064344531591757</v>
      </c>
      <c r="I11" s="967">
        <v>7876771</v>
      </c>
      <c r="J11" s="968">
        <v>14.86162709718098</v>
      </c>
      <c r="K11" s="969">
        <v>-1.1689182330642041</v>
      </c>
      <c r="L11" s="967">
        <v>8015909</v>
      </c>
      <c r="M11" s="968">
        <v>14.21501965103362</v>
      </c>
      <c r="N11" s="969">
        <v>1.7664344945409738</v>
      </c>
      <c r="O11" s="967">
        <v>8019115</v>
      </c>
      <c r="P11" s="650">
        <v>11.064382010557992</v>
      </c>
      <c r="Q11" s="965">
        <v>3.9995464020364579E-2</v>
      </c>
      <c r="R11" s="967">
        <v>7873939</v>
      </c>
      <c r="S11" s="650">
        <f t="shared" si="1"/>
        <v>12.306116599935866</v>
      </c>
      <c r="T11" s="965">
        <f t="shared" si="0"/>
        <v>-1.8103743368189669</v>
      </c>
      <c r="U11" s="645" t="s">
        <v>651</v>
      </c>
    </row>
    <row r="12" spans="1:22" s="292" customFormat="1" ht="17.25" customHeight="1">
      <c r="A12" s="174"/>
      <c r="B12" s="579"/>
      <c r="C12" s="1272" t="s">
        <v>421</v>
      </c>
      <c r="D12" s="1272"/>
      <c r="E12" s="966" t="s">
        <v>653</v>
      </c>
      <c r="F12" s="967">
        <v>2947808</v>
      </c>
      <c r="G12" s="968">
        <v>5.5425265733795674</v>
      </c>
      <c r="H12" s="969">
        <v>-1.7761743726410799</v>
      </c>
      <c r="I12" s="967">
        <v>2919239</v>
      </c>
      <c r="J12" s="968">
        <v>5.5079221454511638</v>
      </c>
      <c r="K12" s="969">
        <v>-0.96916081373007046</v>
      </c>
      <c r="L12" s="967">
        <v>2933414</v>
      </c>
      <c r="M12" s="968">
        <v>5.2019724343947935</v>
      </c>
      <c r="N12" s="969">
        <v>0.48557175346040538</v>
      </c>
      <c r="O12" s="967">
        <v>2901823</v>
      </c>
      <c r="P12" s="650">
        <v>4.0037932114732646</v>
      </c>
      <c r="Q12" s="965">
        <v>-1.0769362933428397</v>
      </c>
      <c r="R12" s="967">
        <v>2954288</v>
      </c>
      <c r="S12" s="650">
        <f t="shared" si="1"/>
        <v>4.6172332040915389</v>
      </c>
      <c r="T12" s="965">
        <f t="shared" si="0"/>
        <v>1.8080013839576026</v>
      </c>
      <c r="U12" s="645" t="s">
        <v>653</v>
      </c>
    </row>
    <row r="13" spans="1:22" ht="18" customHeight="1">
      <c r="A13" s="12"/>
      <c r="B13" s="6"/>
      <c r="C13" s="1003" t="s">
        <v>693</v>
      </c>
      <c r="D13" s="1003"/>
      <c r="E13" s="641" t="s">
        <v>655</v>
      </c>
      <c r="F13" s="282">
        <v>178295</v>
      </c>
      <c r="G13" s="650">
        <v>0.33523376536080707</v>
      </c>
      <c r="H13" s="965">
        <v>-0.25287137686227368</v>
      </c>
      <c r="I13" s="282">
        <v>176407</v>
      </c>
      <c r="J13" s="650">
        <v>0.33283880556288931</v>
      </c>
      <c r="K13" s="965">
        <v>-1.0589192069323303</v>
      </c>
      <c r="L13" s="282">
        <v>180924</v>
      </c>
      <c r="M13" s="650">
        <v>0.32084174300676405</v>
      </c>
      <c r="N13" s="965">
        <v>2.5605559870073336</v>
      </c>
      <c r="O13" s="282">
        <v>185320</v>
      </c>
      <c r="P13" s="650">
        <v>0.25569545694214479</v>
      </c>
      <c r="Q13" s="965">
        <v>2.4297495080807465</v>
      </c>
      <c r="R13" s="282">
        <v>188525</v>
      </c>
      <c r="S13" s="650">
        <f t="shared" si="1"/>
        <v>0.29464422216160285</v>
      </c>
      <c r="T13" s="965">
        <f t="shared" si="0"/>
        <v>1.7294409669760427</v>
      </c>
      <c r="U13" s="645" t="s">
        <v>655</v>
      </c>
    </row>
    <row r="14" spans="1:22" ht="18" customHeight="1">
      <c r="A14" s="12"/>
      <c r="B14" s="6"/>
      <c r="C14" s="1003" t="s">
        <v>694</v>
      </c>
      <c r="D14" s="1003"/>
      <c r="E14" s="641" t="s">
        <v>657</v>
      </c>
      <c r="F14" s="282">
        <v>34225</v>
      </c>
      <c r="G14" s="650">
        <v>6.4350518071026236E-2</v>
      </c>
      <c r="H14" s="965">
        <v>78.236642016456614</v>
      </c>
      <c r="I14" s="282">
        <v>32545</v>
      </c>
      <c r="J14" s="650">
        <v>6.1404813454365374E-2</v>
      </c>
      <c r="K14" s="965">
        <v>-4.9086924762600432</v>
      </c>
      <c r="L14" s="282">
        <v>19997</v>
      </c>
      <c r="M14" s="650">
        <v>3.5461698475084902E-2</v>
      </c>
      <c r="N14" s="965">
        <v>-38.555845752035644</v>
      </c>
      <c r="O14" s="282">
        <v>19564</v>
      </c>
      <c r="P14" s="650">
        <v>2.6993448735247786E-2</v>
      </c>
      <c r="Q14" s="965">
        <v>-2.1653247987198085</v>
      </c>
      <c r="R14" s="282">
        <v>15844</v>
      </c>
      <c r="S14" s="650">
        <f t="shared" si="1"/>
        <v>2.4762461508704075E-2</v>
      </c>
      <c r="T14" s="965">
        <f t="shared" si="0"/>
        <v>-19.014516458801879</v>
      </c>
      <c r="U14" s="645" t="s">
        <v>657</v>
      </c>
    </row>
    <row r="15" spans="1:22" ht="18" customHeight="1">
      <c r="A15" s="12"/>
      <c r="B15" s="6"/>
      <c r="C15" s="1003" t="s">
        <v>695</v>
      </c>
      <c r="D15" s="1003"/>
      <c r="E15" s="641" t="s">
        <v>659</v>
      </c>
      <c r="F15" s="282">
        <v>97094</v>
      </c>
      <c r="G15" s="650">
        <v>0.18255804825677782</v>
      </c>
      <c r="H15" s="965">
        <v>38.689864015541076</v>
      </c>
      <c r="I15" s="282">
        <v>77545</v>
      </c>
      <c r="J15" s="650">
        <v>0.14630930279055962</v>
      </c>
      <c r="K15" s="965">
        <v>-20.134096854594517</v>
      </c>
      <c r="L15" s="282">
        <v>92370</v>
      </c>
      <c r="M15" s="650">
        <v>0.16380442507094023</v>
      </c>
      <c r="N15" s="965">
        <v>19.117931523631441</v>
      </c>
      <c r="O15" s="282">
        <v>83001</v>
      </c>
      <c r="P15" s="650">
        <v>0.11452071347752514</v>
      </c>
      <c r="Q15" s="965">
        <v>-10.142903540110424</v>
      </c>
      <c r="R15" s="282">
        <v>125255</v>
      </c>
      <c r="S15" s="650">
        <f t="shared" si="1"/>
        <v>0.19576004268320682</v>
      </c>
      <c r="T15" s="965">
        <f t="shared" si="0"/>
        <v>50.907820387706181</v>
      </c>
      <c r="U15" s="645" t="s">
        <v>659</v>
      </c>
      <c r="V15" s="970"/>
    </row>
    <row r="16" spans="1:22" ht="18" customHeight="1">
      <c r="A16" s="12"/>
      <c r="B16" s="6"/>
      <c r="C16" s="1081" t="s">
        <v>696</v>
      </c>
      <c r="D16" s="1081"/>
      <c r="E16" s="641" t="s">
        <v>661</v>
      </c>
      <c r="F16" s="282">
        <v>98384</v>
      </c>
      <c r="G16" s="650">
        <v>0.18498353162599987</v>
      </c>
      <c r="H16" s="965">
        <v>138.34488105043849</v>
      </c>
      <c r="I16" s="282">
        <v>65905</v>
      </c>
      <c r="J16" s="650">
        <v>0.12434734154893072</v>
      </c>
      <c r="K16" s="965">
        <v>-33.012481704342164</v>
      </c>
      <c r="L16" s="282">
        <v>53262</v>
      </c>
      <c r="M16" s="650">
        <v>9.445221704155482E-2</v>
      </c>
      <c r="N16" s="965">
        <v>-19.183673469387756</v>
      </c>
      <c r="O16" s="282">
        <v>94213</v>
      </c>
      <c r="P16" s="650">
        <v>0.12999048178766612</v>
      </c>
      <c r="Q16" s="965">
        <v>76.88595997146183</v>
      </c>
      <c r="R16" s="282">
        <v>140789</v>
      </c>
      <c r="S16" s="650">
        <f t="shared" si="1"/>
        <v>0.22003800765898368</v>
      </c>
      <c r="T16" s="965">
        <f t="shared" si="0"/>
        <v>49.436914226274496</v>
      </c>
      <c r="U16" s="645" t="s">
        <v>661</v>
      </c>
    </row>
    <row r="17" spans="1:21" ht="18" customHeight="1">
      <c r="A17" s="12"/>
      <c r="B17" s="6"/>
      <c r="C17" s="1003" t="s">
        <v>697</v>
      </c>
      <c r="D17" s="1003"/>
      <c r="E17" s="641" t="s">
        <v>663</v>
      </c>
      <c r="F17" s="445">
        <v>2434272</v>
      </c>
      <c r="G17" s="650">
        <v>4.5769660869479383</v>
      </c>
      <c r="H17" s="965">
        <v>-0.92619989426255245</v>
      </c>
      <c r="I17" s="445">
        <v>2379630</v>
      </c>
      <c r="J17" s="650">
        <v>4.4898059990908425</v>
      </c>
      <c r="K17" s="965">
        <v>-2.2446957447647549</v>
      </c>
      <c r="L17" s="445">
        <v>2269679</v>
      </c>
      <c r="M17" s="650">
        <v>4.024937357265201</v>
      </c>
      <c r="N17" s="965">
        <v>-4.6205082302710991</v>
      </c>
      <c r="O17" s="445">
        <v>2746742</v>
      </c>
      <c r="P17" s="650">
        <v>3.7898200452848076</v>
      </c>
      <c r="Q17" s="965">
        <v>21.01896347457064</v>
      </c>
      <c r="R17" s="445">
        <v>2972574</v>
      </c>
      <c r="S17" s="650">
        <f t="shared" si="1"/>
        <v>4.6458122479660764</v>
      </c>
      <c r="T17" s="965">
        <f t="shared" si="0"/>
        <v>8.2218133337605082</v>
      </c>
      <c r="U17" s="645" t="s">
        <v>663</v>
      </c>
    </row>
    <row r="18" spans="1:21" ht="18" customHeight="1">
      <c r="A18" s="12"/>
      <c r="B18" s="6"/>
      <c r="C18" s="1003" t="s">
        <v>698</v>
      </c>
      <c r="D18" s="1003"/>
      <c r="E18" s="641" t="s">
        <v>665</v>
      </c>
      <c r="F18" s="445">
        <v>88842</v>
      </c>
      <c r="G18" s="650">
        <v>0.16704247557242113</v>
      </c>
      <c r="H18" s="965">
        <v>24.706278687834256</v>
      </c>
      <c r="I18" s="445">
        <v>95550</v>
      </c>
      <c r="J18" s="650">
        <v>0.18028053235718577</v>
      </c>
      <c r="K18" s="965">
        <v>7.5504828797190413</v>
      </c>
      <c r="L18" s="445">
        <v>51338</v>
      </c>
      <c r="M18" s="650">
        <v>9.1040289859174311E-2</v>
      </c>
      <c r="N18" s="965">
        <v>-46.27106227106227</v>
      </c>
      <c r="O18" s="445">
        <v>4</v>
      </c>
      <c r="P18" s="650">
        <v>5.5190040350128371E-6</v>
      </c>
      <c r="Q18" s="965">
        <v>-99.992208500525919</v>
      </c>
      <c r="R18" s="445" t="s">
        <v>198</v>
      </c>
      <c r="S18" s="650" t="s">
        <v>198</v>
      </c>
      <c r="T18" s="965" t="s">
        <v>198</v>
      </c>
      <c r="U18" s="645" t="s">
        <v>703</v>
      </c>
    </row>
    <row r="19" spans="1:21" ht="18" customHeight="1">
      <c r="A19" s="12"/>
      <c r="B19" s="6"/>
      <c r="C19" s="1269" t="s">
        <v>1144</v>
      </c>
      <c r="D19" s="1269"/>
      <c r="E19" s="641" t="s">
        <v>1145</v>
      </c>
      <c r="F19" s="445" t="s">
        <v>198</v>
      </c>
      <c r="G19" s="650" t="s">
        <v>198</v>
      </c>
      <c r="H19" s="965" t="s">
        <v>198</v>
      </c>
      <c r="I19" s="445" t="s">
        <v>198</v>
      </c>
      <c r="J19" s="650" t="s">
        <v>198</v>
      </c>
      <c r="K19" s="965" t="s">
        <v>198</v>
      </c>
      <c r="L19" s="445">
        <v>15979</v>
      </c>
      <c r="M19" s="650">
        <v>2.8336374452837008E-2</v>
      </c>
      <c r="N19" s="965" t="s">
        <v>198</v>
      </c>
      <c r="O19" s="445">
        <v>31710</v>
      </c>
      <c r="P19" s="650">
        <v>4.3751904487564268E-2</v>
      </c>
      <c r="Q19" s="965">
        <v>98.447962951373682</v>
      </c>
      <c r="R19" s="445">
        <v>36940</v>
      </c>
      <c r="S19" s="650">
        <f>R19/$R$7*100</f>
        <v>5.773323202041962E-2</v>
      </c>
      <c r="T19" s="965">
        <f>R19/O19*100-100</f>
        <v>16.493219804478088</v>
      </c>
      <c r="U19" s="645" t="s">
        <v>705</v>
      </c>
    </row>
    <row r="20" spans="1:21" ht="18" customHeight="1">
      <c r="A20" s="12"/>
      <c r="B20" s="6"/>
      <c r="C20" s="1270" t="s">
        <v>1146</v>
      </c>
      <c r="D20" s="1270"/>
      <c r="E20" s="641" t="s">
        <v>707</v>
      </c>
      <c r="F20" s="445" t="s">
        <v>198</v>
      </c>
      <c r="G20" s="650" t="s">
        <v>198</v>
      </c>
      <c r="H20" s="965" t="s">
        <v>198</v>
      </c>
      <c r="I20" s="445" t="s">
        <v>198</v>
      </c>
      <c r="J20" s="650" t="s">
        <v>198</v>
      </c>
      <c r="K20" s="965" t="s">
        <v>198</v>
      </c>
      <c r="L20" s="445" t="s">
        <v>198</v>
      </c>
      <c r="M20" s="650" t="s">
        <v>198</v>
      </c>
      <c r="N20" s="965" t="s">
        <v>198</v>
      </c>
      <c r="O20" s="445">
        <v>121397</v>
      </c>
      <c r="P20" s="650">
        <v>0.16749763320961336</v>
      </c>
      <c r="Q20" s="965" t="s">
        <v>198</v>
      </c>
      <c r="R20" s="445">
        <v>314184</v>
      </c>
      <c r="S20" s="650">
        <f>R20/$R$7*100</f>
        <v>0.49103567322965674</v>
      </c>
      <c r="T20" s="965" t="s">
        <v>203</v>
      </c>
      <c r="U20" s="645" t="s">
        <v>707</v>
      </c>
    </row>
    <row r="21" spans="1:21" ht="18" customHeight="1">
      <c r="A21" s="12"/>
      <c r="B21" s="6"/>
      <c r="C21" s="1003" t="s">
        <v>701</v>
      </c>
      <c r="D21" s="1003"/>
      <c r="E21" s="641" t="s">
        <v>1147</v>
      </c>
      <c r="F21" s="445">
        <v>65914</v>
      </c>
      <c r="G21" s="650">
        <v>0.12393279906891522</v>
      </c>
      <c r="H21" s="965">
        <v>-1.0136809382931204</v>
      </c>
      <c r="I21" s="445">
        <v>79472</v>
      </c>
      <c r="J21" s="650">
        <v>0.14994510170057843</v>
      </c>
      <c r="K21" s="965">
        <v>20.569226567952171</v>
      </c>
      <c r="L21" s="445">
        <v>179177</v>
      </c>
      <c r="M21" s="650">
        <v>0.31774369893835508</v>
      </c>
      <c r="N21" s="965">
        <v>125.45928125629155</v>
      </c>
      <c r="O21" s="445">
        <v>105580</v>
      </c>
      <c r="P21" s="650">
        <v>0.14567411150416384</v>
      </c>
      <c r="Q21" s="965">
        <v>-41.075026370572118</v>
      </c>
      <c r="R21" s="445">
        <v>230575</v>
      </c>
      <c r="S21" s="650">
        <f t="shared" si="1"/>
        <v>0.36036383251511245</v>
      </c>
      <c r="T21" s="965">
        <f t="shared" si="0"/>
        <v>118.38889941276759</v>
      </c>
      <c r="U21" s="645" t="s">
        <v>709</v>
      </c>
    </row>
    <row r="22" spans="1:21" ht="18" customHeight="1">
      <c r="A22" s="12"/>
      <c r="B22" s="6"/>
      <c r="C22" s="1003" t="s">
        <v>702</v>
      </c>
      <c r="D22" s="1003"/>
      <c r="E22" s="641" t="s">
        <v>1148</v>
      </c>
      <c r="F22" s="445">
        <v>6763338</v>
      </c>
      <c r="G22" s="650">
        <v>12.716561115835162</v>
      </c>
      <c r="H22" s="965">
        <v>2.9188349859682603</v>
      </c>
      <c r="I22" s="445">
        <v>6781088</v>
      </c>
      <c r="J22" s="650">
        <v>12.79432919519544</v>
      </c>
      <c r="K22" s="965">
        <v>0.26244437288214328</v>
      </c>
      <c r="L22" s="445">
        <v>6952578</v>
      </c>
      <c r="M22" s="650">
        <v>12.32936063712101</v>
      </c>
      <c r="N22" s="965">
        <v>2.5289452076127077</v>
      </c>
      <c r="O22" s="445">
        <v>6539891</v>
      </c>
      <c r="P22" s="650">
        <v>9.023421204386036</v>
      </c>
      <c r="Q22" s="965">
        <v>-5.9357406705829163</v>
      </c>
      <c r="R22" s="445">
        <v>8092333</v>
      </c>
      <c r="S22" s="650">
        <f t="shared" si="1"/>
        <v>12.647442844491023</v>
      </c>
      <c r="T22" s="965">
        <f t="shared" si="0"/>
        <v>23.738040893953723</v>
      </c>
      <c r="U22" s="645" t="s">
        <v>711</v>
      </c>
    </row>
    <row r="23" spans="1:21" ht="18" customHeight="1">
      <c r="A23" s="12"/>
      <c r="B23" s="6"/>
      <c r="C23" s="1271" t="s">
        <v>704</v>
      </c>
      <c r="D23" s="1271"/>
      <c r="E23" s="641" t="s">
        <v>1149</v>
      </c>
      <c r="F23" s="445">
        <v>16097</v>
      </c>
      <c r="G23" s="650">
        <v>3.0265895964625544E-2</v>
      </c>
      <c r="H23" s="965">
        <v>-4.8021763557868553</v>
      </c>
      <c r="I23" s="445">
        <v>15069</v>
      </c>
      <c r="J23" s="650">
        <v>2.8431683329046914E-2</v>
      </c>
      <c r="K23" s="965">
        <v>-6.3862831583524837</v>
      </c>
      <c r="L23" s="445">
        <v>15374</v>
      </c>
      <c r="M23" s="650">
        <v>2.7263497142369118E-2</v>
      </c>
      <c r="N23" s="965">
        <v>2.024022828323055</v>
      </c>
      <c r="O23" s="445">
        <v>18364</v>
      </c>
      <c r="P23" s="650">
        <v>2.5337747524743937E-2</v>
      </c>
      <c r="Q23" s="965">
        <v>19.448419409392486</v>
      </c>
      <c r="R23" s="445">
        <v>18566</v>
      </c>
      <c r="S23" s="650">
        <f t="shared" si="1"/>
        <v>2.9016653646213069E-2</v>
      </c>
      <c r="T23" s="965">
        <f t="shared" si="0"/>
        <v>1.0999782182530993</v>
      </c>
      <c r="U23" s="645" t="s">
        <v>713</v>
      </c>
    </row>
    <row r="24" spans="1:21" ht="18" customHeight="1">
      <c r="A24" s="12"/>
      <c r="B24" s="6"/>
      <c r="C24" s="1003" t="s">
        <v>706</v>
      </c>
      <c r="D24" s="1003"/>
      <c r="E24" s="641" t="s">
        <v>1150</v>
      </c>
      <c r="F24" s="445">
        <v>150277</v>
      </c>
      <c r="G24" s="650">
        <v>0.28255377075703753</v>
      </c>
      <c r="H24" s="965">
        <v>-27.472840382044481</v>
      </c>
      <c r="I24" s="445">
        <v>124753</v>
      </c>
      <c r="J24" s="650">
        <v>0.23537977240351646</v>
      </c>
      <c r="K24" s="965">
        <v>-16.98463504062498</v>
      </c>
      <c r="L24" s="445">
        <v>81081</v>
      </c>
      <c r="M24" s="650">
        <v>0.14378506646288736</v>
      </c>
      <c r="N24" s="965">
        <v>-35.006773384207193</v>
      </c>
      <c r="O24" s="445">
        <v>62365</v>
      </c>
      <c r="P24" s="650">
        <v>8.6048171660893902E-2</v>
      </c>
      <c r="Q24" s="965">
        <v>-23.083089749756411</v>
      </c>
      <c r="R24" s="445">
        <v>58022</v>
      </c>
      <c r="S24" s="650">
        <f t="shared" si="1"/>
        <v>9.0682122043551361E-2</v>
      </c>
      <c r="T24" s="965">
        <f t="shared" si="0"/>
        <v>-6.9638418985007604</v>
      </c>
      <c r="U24" s="645" t="s">
        <v>715</v>
      </c>
    </row>
    <row r="25" spans="1:21" ht="18" customHeight="1">
      <c r="A25" s="12"/>
      <c r="B25" s="6"/>
      <c r="C25" s="1003" t="s">
        <v>708</v>
      </c>
      <c r="D25" s="1003"/>
      <c r="E25" s="641" t="s">
        <v>1151</v>
      </c>
      <c r="F25" s="445">
        <v>637595</v>
      </c>
      <c r="G25" s="650">
        <v>1.1988186579838123</v>
      </c>
      <c r="H25" s="965">
        <v>-0.71428348972720812</v>
      </c>
      <c r="I25" s="445">
        <v>672301</v>
      </c>
      <c r="J25" s="650">
        <v>1.2684749574491718</v>
      </c>
      <c r="K25" s="965">
        <v>5.4432672778174265</v>
      </c>
      <c r="L25" s="445">
        <v>1129820</v>
      </c>
      <c r="M25" s="650">
        <v>2.0035673436575694</v>
      </c>
      <c r="N25" s="965">
        <v>68.052702584110392</v>
      </c>
      <c r="O25" s="445">
        <v>1091706</v>
      </c>
      <c r="P25" s="650">
        <v>1.5062824547619311</v>
      </c>
      <c r="Q25" s="965">
        <v>-3.3734577189286767</v>
      </c>
      <c r="R25" s="445">
        <v>1153458</v>
      </c>
      <c r="S25" s="650">
        <f t="shared" si="1"/>
        <v>1.8027303286358736</v>
      </c>
      <c r="T25" s="965">
        <f t="shared" si="0"/>
        <v>5.6564679501624084</v>
      </c>
      <c r="U25" s="645" t="s">
        <v>717</v>
      </c>
    </row>
    <row r="26" spans="1:21" ht="18" customHeight="1">
      <c r="A26" s="12"/>
      <c r="B26" s="6"/>
      <c r="C26" s="1003" t="s">
        <v>710</v>
      </c>
      <c r="D26" s="1003"/>
      <c r="E26" s="641" t="s">
        <v>1152</v>
      </c>
      <c r="F26" s="445">
        <v>14108207</v>
      </c>
      <c r="G26" s="650">
        <v>26.52652825429595</v>
      </c>
      <c r="H26" s="965">
        <v>-7.5164223461378583</v>
      </c>
      <c r="I26" s="445">
        <v>13784700</v>
      </c>
      <c r="J26" s="650">
        <v>26.008509203391935</v>
      </c>
      <c r="K26" s="965">
        <v>-2.2930412064410461</v>
      </c>
      <c r="L26" s="445">
        <v>14892846</v>
      </c>
      <c r="M26" s="650">
        <v>26.410242250731319</v>
      </c>
      <c r="N26" s="965">
        <v>8.0389562340856173</v>
      </c>
      <c r="O26" s="445">
        <v>30828363</v>
      </c>
      <c r="P26" s="650">
        <v>42.535464947460113</v>
      </c>
      <c r="Q26" s="965">
        <v>107.00115343971191</v>
      </c>
      <c r="R26" s="445">
        <v>20696347</v>
      </c>
      <c r="S26" s="650">
        <f t="shared" si="1"/>
        <v>32.346156018573787</v>
      </c>
      <c r="T26" s="965">
        <f t="shared" si="0"/>
        <v>-32.865890413967165</v>
      </c>
      <c r="U26" s="645" t="s">
        <v>719</v>
      </c>
    </row>
    <row r="27" spans="1:21" ht="18" customHeight="1">
      <c r="A27" s="12"/>
      <c r="B27" s="6"/>
      <c r="C27" s="1003" t="s">
        <v>712</v>
      </c>
      <c r="D27" s="1003"/>
      <c r="E27" s="641" t="s">
        <v>1153</v>
      </c>
      <c r="F27" s="445">
        <v>3520516</v>
      </c>
      <c r="G27" s="650">
        <v>6.6193434178915131</v>
      </c>
      <c r="H27" s="965">
        <v>4.8502514101334242</v>
      </c>
      <c r="I27" s="445">
        <v>4507222</v>
      </c>
      <c r="J27" s="650">
        <v>8.5040751607746703</v>
      </c>
      <c r="K27" s="965">
        <v>28.027311905413882</v>
      </c>
      <c r="L27" s="445">
        <v>4100381</v>
      </c>
      <c r="M27" s="650">
        <v>7.2714144449150915</v>
      </c>
      <c r="N27" s="965">
        <v>-9.0264247023998365</v>
      </c>
      <c r="O27" s="445">
        <v>4581165</v>
      </c>
      <c r="P27" s="650">
        <v>6.320867030014897</v>
      </c>
      <c r="Q27" s="965">
        <v>11.725349424846129</v>
      </c>
      <c r="R27" s="445">
        <v>4696833</v>
      </c>
      <c r="S27" s="650">
        <f t="shared" si="1"/>
        <v>7.3406429168966847</v>
      </c>
      <c r="T27" s="965">
        <f t="shared" si="0"/>
        <v>2.5248599428311422</v>
      </c>
      <c r="U27" s="645" t="s">
        <v>721</v>
      </c>
    </row>
    <row r="28" spans="1:21" ht="18" customHeight="1">
      <c r="A28" s="12"/>
      <c r="B28" s="6"/>
      <c r="C28" s="1003" t="s">
        <v>714</v>
      </c>
      <c r="D28" s="1003"/>
      <c r="E28" s="641" t="s">
        <v>1154</v>
      </c>
      <c r="F28" s="445">
        <v>307512</v>
      </c>
      <c r="G28" s="650">
        <v>0.57819010995054554</v>
      </c>
      <c r="H28" s="965">
        <v>9.5143805467314451</v>
      </c>
      <c r="I28" s="445">
        <v>279793</v>
      </c>
      <c r="J28" s="650">
        <v>0.52790403966315103</v>
      </c>
      <c r="K28" s="965">
        <v>-9.0139571789068356</v>
      </c>
      <c r="L28" s="445">
        <v>295449</v>
      </c>
      <c r="M28" s="650">
        <v>0.52393475785194576</v>
      </c>
      <c r="N28" s="965">
        <v>5.5955652929129798</v>
      </c>
      <c r="O28" s="445">
        <v>537785</v>
      </c>
      <c r="P28" s="650">
        <v>0.74200939624234474</v>
      </c>
      <c r="Q28" s="965">
        <v>82.022954892384149</v>
      </c>
      <c r="R28" s="445">
        <v>593180</v>
      </c>
      <c r="S28" s="650">
        <f t="shared" si="1"/>
        <v>0.9270763012959532</v>
      </c>
      <c r="T28" s="965">
        <f t="shared" si="0"/>
        <v>10.300584806195772</v>
      </c>
      <c r="U28" s="645" t="s">
        <v>1155</v>
      </c>
    </row>
    <row r="29" spans="1:21" ht="18" customHeight="1">
      <c r="A29" s="12"/>
      <c r="B29" s="6"/>
      <c r="C29" s="1003" t="s">
        <v>716</v>
      </c>
      <c r="D29" s="1003"/>
      <c r="E29" s="641" t="s">
        <v>1156</v>
      </c>
      <c r="F29" s="445">
        <v>11287</v>
      </c>
      <c r="G29" s="650">
        <v>2.1222039370859699E-2</v>
      </c>
      <c r="H29" s="965">
        <v>61.960109054383707</v>
      </c>
      <c r="I29" s="445">
        <v>42390</v>
      </c>
      <c r="J29" s="650">
        <v>7.9980028954694984E-2</v>
      </c>
      <c r="K29" s="965">
        <v>275.56480907238415</v>
      </c>
      <c r="L29" s="445">
        <v>35914</v>
      </c>
      <c r="M29" s="650">
        <v>6.3688125170485527E-2</v>
      </c>
      <c r="N29" s="965">
        <v>-15.277188016041521</v>
      </c>
      <c r="O29" s="445">
        <v>409551</v>
      </c>
      <c r="P29" s="650">
        <v>0.56507840538588561</v>
      </c>
      <c r="Q29" s="965">
        <v>1040.3658740324108</v>
      </c>
      <c r="R29" s="445">
        <v>988367</v>
      </c>
      <c r="S29" s="650">
        <f t="shared" si="1"/>
        <v>1.5447109185794825</v>
      </c>
      <c r="T29" s="965">
        <f t="shared" si="0"/>
        <v>141.32940708239025</v>
      </c>
      <c r="U29" s="645" t="s">
        <v>1157</v>
      </c>
    </row>
    <row r="30" spans="1:21" ht="18" customHeight="1">
      <c r="A30" s="12"/>
      <c r="B30" s="6"/>
      <c r="C30" s="1003" t="s">
        <v>718</v>
      </c>
      <c r="D30" s="1003"/>
      <c r="E30" s="641" t="s">
        <v>1158</v>
      </c>
      <c r="F30" s="445">
        <v>226950</v>
      </c>
      <c r="G30" s="650">
        <v>0.42671585321313088</v>
      </c>
      <c r="H30" s="965">
        <v>-78.370821051066599</v>
      </c>
      <c r="I30" s="445">
        <v>447764</v>
      </c>
      <c r="J30" s="650">
        <v>0.84482608362514855</v>
      </c>
      <c r="K30" s="965">
        <v>97.296320775501215</v>
      </c>
      <c r="L30" s="445">
        <v>728117</v>
      </c>
      <c r="M30" s="650">
        <v>1.2912069564726405</v>
      </c>
      <c r="N30" s="965">
        <v>62.611777632860168</v>
      </c>
      <c r="O30" s="445">
        <v>268938</v>
      </c>
      <c r="P30" s="650">
        <v>0.37106747679207064</v>
      </c>
      <c r="Q30" s="965">
        <v>-63.0639031913827</v>
      </c>
      <c r="R30" s="445">
        <v>292210</v>
      </c>
      <c r="S30" s="650">
        <f t="shared" si="1"/>
        <v>0.45669268350532805</v>
      </c>
      <c r="T30" s="965">
        <f t="shared" si="0"/>
        <v>8.6532955551093664</v>
      </c>
      <c r="U30" s="645" t="s">
        <v>1159</v>
      </c>
    </row>
    <row r="31" spans="1:21" ht="18" customHeight="1">
      <c r="A31" s="12"/>
      <c r="B31" s="6" t="s">
        <v>153</v>
      </c>
      <c r="C31" s="1003" t="s">
        <v>720</v>
      </c>
      <c r="D31" s="1003"/>
      <c r="E31" s="641" t="s">
        <v>1160</v>
      </c>
      <c r="F31" s="445">
        <v>96413</v>
      </c>
      <c r="G31" s="650">
        <v>0.18127761866418854</v>
      </c>
      <c r="H31" s="965">
        <v>-26.14068149782436</v>
      </c>
      <c r="I31" s="445">
        <v>8569</v>
      </c>
      <c r="J31" s="650">
        <v>1.6167701536041079E-2</v>
      </c>
      <c r="K31" s="965">
        <v>-91.112194413616422</v>
      </c>
      <c r="L31" s="445">
        <v>34049</v>
      </c>
      <c r="M31" s="650">
        <v>6.0380825692762201E-2</v>
      </c>
      <c r="N31" s="965">
        <v>297.35091609289299</v>
      </c>
      <c r="O31" s="445">
        <v>194905</v>
      </c>
      <c r="P31" s="650">
        <v>0.26892037036104427</v>
      </c>
      <c r="Q31" s="965">
        <v>472.42503450908987</v>
      </c>
      <c r="R31" s="445">
        <v>427931</v>
      </c>
      <c r="S31" s="650">
        <f t="shared" si="1"/>
        <v>0.66880995429697321</v>
      </c>
      <c r="T31" s="965">
        <f t="shared" si="0"/>
        <v>119.55875939560298</v>
      </c>
      <c r="U31" s="645" t="s">
        <v>1161</v>
      </c>
    </row>
    <row r="32" spans="1:21" ht="18" customHeight="1">
      <c r="A32" s="12"/>
      <c r="B32" s="6"/>
      <c r="C32" s="1003" t="s">
        <v>722</v>
      </c>
      <c r="D32" s="1003"/>
      <c r="E32" s="641" t="s">
        <v>1162</v>
      </c>
      <c r="F32" s="444">
        <v>976372</v>
      </c>
      <c r="G32" s="650">
        <v>1.8357938357938357</v>
      </c>
      <c r="H32" s="965">
        <v>44.534859450473476</v>
      </c>
      <c r="I32" s="444">
        <v>709728</v>
      </c>
      <c r="J32" s="650">
        <v>1.3390909646132994</v>
      </c>
      <c r="K32" s="965">
        <v>-27.309672952522192</v>
      </c>
      <c r="L32" s="444">
        <v>802583</v>
      </c>
      <c r="M32" s="650">
        <v>1.4232613065574367</v>
      </c>
      <c r="N32" s="965">
        <v>13.083181162360802</v>
      </c>
      <c r="O32" s="444">
        <v>825640</v>
      </c>
      <c r="P32" s="650">
        <v>1.1391776228669996</v>
      </c>
      <c r="Q32" s="965">
        <v>2.8728492878618255</v>
      </c>
      <c r="R32" s="444">
        <v>937666</v>
      </c>
      <c r="S32" s="650">
        <f t="shared" si="1"/>
        <v>1.4654707291732212</v>
      </c>
      <c r="T32" s="965">
        <f t="shared" si="0"/>
        <v>13.568383314761888</v>
      </c>
      <c r="U32" s="645" t="s">
        <v>1163</v>
      </c>
    </row>
    <row r="33" spans="1:21" ht="18" customHeight="1">
      <c r="A33" s="12"/>
      <c r="B33" s="6"/>
      <c r="C33" s="1003" t="s">
        <v>725</v>
      </c>
      <c r="D33" s="1003"/>
      <c r="E33" s="641" t="s">
        <v>1164</v>
      </c>
      <c r="F33" s="444">
        <v>5385405</v>
      </c>
      <c r="G33" s="650">
        <v>10.125744390717168</v>
      </c>
      <c r="H33" s="965">
        <v>-13.163965546181771</v>
      </c>
      <c r="I33" s="444">
        <v>4574404</v>
      </c>
      <c r="J33" s="650">
        <v>8.6308319030543181</v>
      </c>
      <c r="K33" s="965">
        <v>-15.059238813051195</v>
      </c>
      <c r="L33" s="444">
        <v>5459451</v>
      </c>
      <c r="M33" s="650">
        <v>9.6815224884483033</v>
      </c>
      <c r="N33" s="965">
        <v>19.347810119088749</v>
      </c>
      <c r="O33" s="444">
        <v>5500859</v>
      </c>
      <c r="P33" s="650">
        <v>7.5898157542591704</v>
      </c>
      <c r="Q33" s="965">
        <v>0.75846454158119059</v>
      </c>
      <c r="R33" s="444">
        <v>4415713</v>
      </c>
      <c r="S33" s="650">
        <f t="shared" si="1"/>
        <v>6.9012827061338173</v>
      </c>
      <c r="T33" s="965">
        <f t="shared" si="0"/>
        <v>-19.726846298005455</v>
      </c>
      <c r="U33" s="645" t="s">
        <v>1164</v>
      </c>
    </row>
    <row r="34" spans="1:21" ht="8.1" customHeight="1">
      <c r="A34" s="6"/>
      <c r="B34" s="6"/>
      <c r="C34" s="6" t="s">
        <v>666</v>
      </c>
      <c r="D34" s="6"/>
      <c r="E34" s="641"/>
      <c r="F34" s="283"/>
      <c r="G34" s="650"/>
      <c r="H34" s="971"/>
      <c r="I34" s="283"/>
      <c r="J34" s="650"/>
      <c r="K34" s="971"/>
      <c r="L34" s="283"/>
      <c r="M34" s="650"/>
      <c r="N34" s="971"/>
      <c r="O34" s="283"/>
      <c r="P34" s="650"/>
      <c r="Q34" s="971"/>
      <c r="R34" s="283"/>
      <c r="S34" s="650"/>
      <c r="T34" s="971"/>
      <c r="U34" s="645"/>
    </row>
    <row r="35" spans="1:21" ht="17.25" customHeight="1">
      <c r="A35" s="6"/>
      <c r="B35" s="1075" t="s">
        <v>667</v>
      </c>
      <c r="C35" s="1075"/>
      <c r="D35" s="1075"/>
      <c r="E35" s="641"/>
      <c r="F35" s="445"/>
      <c r="G35" s="650"/>
      <c r="H35" s="651"/>
      <c r="I35" s="445"/>
      <c r="J35" s="650"/>
      <c r="K35" s="651"/>
      <c r="L35" s="445"/>
      <c r="M35" s="650"/>
      <c r="N35" s="651"/>
      <c r="O35" s="445"/>
      <c r="P35" s="650"/>
      <c r="Q35" s="651"/>
      <c r="R35" s="445"/>
      <c r="S35" s="650"/>
      <c r="T35" s="651"/>
      <c r="U35" s="645"/>
    </row>
    <row r="36" spans="1:21" ht="17.25" customHeight="1">
      <c r="A36" s="12"/>
      <c r="B36" s="6"/>
      <c r="C36" s="1003" t="s">
        <v>668</v>
      </c>
      <c r="D36" s="1003"/>
      <c r="E36" s="641" t="s">
        <v>643</v>
      </c>
      <c r="F36" s="445">
        <v>18543392</v>
      </c>
      <c r="G36" s="650"/>
      <c r="H36" s="965">
        <v>-4.2812275054928932</v>
      </c>
      <c r="I36" s="445">
        <v>15066601</v>
      </c>
      <c r="J36" s="650"/>
      <c r="K36" s="965">
        <v>-18.749487688120922</v>
      </c>
      <c r="L36" s="445">
        <v>14767305</v>
      </c>
      <c r="M36" s="650"/>
      <c r="N36" s="965">
        <v>-1.9864865340231717</v>
      </c>
      <c r="O36" s="445">
        <v>14541692</v>
      </c>
      <c r="P36" s="650"/>
      <c r="Q36" s="965">
        <v>-1.5277872299651136</v>
      </c>
      <c r="R36" s="445">
        <v>14833862</v>
      </c>
      <c r="S36" s="650"/>
      <c r="T36" s="965">
        <f>R36/O36*100-100</f>
        <v>2.0091884768292516</v>
      </c>
      <c r="U36" s="645" t="s">
        <v>643</v>
      </c>
    </row>
    <row r="37" spans="1:21" ht="17.25" customHeight="1">
      <c r="A37" s="12"/>
      <c r="B37" s="6"/>
      <c r="C37" s="1003" t="s">
        <v>669</v>
      </c>
      <c r="D37" s="1003"/>
      <c r="E37" s="641" t="s">
        <v>1165</v>
      </c>
      <c r="F37" s="445" t="s">
        <v>198</v>
      </c>
      <c r="G37" s="650"/>
      <c r="H37" s="965" t="s">
        <v>198</v>
      </c>
      <c r="I37" s="445">
        <v>621</v>
      </c>
      <c r="J37" s="650"/>
      <c r="K37" s="965" t="s">
        <v>198</v>
      </c>
      <c r="L37" s="445">
        <v>543</v>
      </c>
      <c r="M37" s="650"/>
      <c r="N37" s="965">
        <v>-12.560386473429958</v>
      </c>
      <c r="O37" s="445">
        <v>402</v>
      </c>
      <c r="P37" s="650"/>
      <c r="Q37" s="965">
        <v>-25.966850828729278</v>
      </c>
      <c r="R37" s="445">
        <v>285</v>
      </c>
      <c r="S37" s="650"/>
      <c r="T37" s="965">
        <f>R37/O37*100-100</f>
        <v>-29.104477611940297</v>
      </c>
      <c r="U37" s="645" t="s">
        <v>671</v>
      </c>
    </row>
    <row r="38" spans="1:21" ht="17.25" customHeight="1">
      <c r="A38" s="174"/>
      <c r="B38" s="6"/>
      <c r="C38" s="1003" t="s">
        <v>672</v>
      </c>
      <c r="D38" s="1003"/>
      <c r="E38" s="641" t="s">
        <v>670</v>
      </c>
      <c r="F38" s="283">
        <v>201136</v>
      </c>
      <c r="G38" s="650"/>
      <c r="H38" s="965">
        <v>-34.073656470835019</v>
      </c>
      <c r="I38" s="283">
        <v>156972</v>
      </c>
      <c r="J38" s="650"/>
      <c r="K38" s="965">
        <v>-21.957282634635263</v>
      </c>
      <c r="L38" s="283">
        <v>115326</v>
      </c>
      <c r="M38" s="650"/>
      <c r="N38" s="965">
        <v>-26.530846265576031</v>
      </c>
      <c r="O38" s="283">
        <v>76800</v>
      </c>
      <c r="P38" s="650"/>
      <c r="Q38" s="965">
        <v>-33.406170334529932</v>
      </c>
      <c r="R38" s="283">
        <v>29032</v>
      </c>
      <c r="S38" s="650"/>
      <c r="T38" s="965">
        <f>R38/O38*100-100</f>
        <v>-62.197916666666671</v>
      </c>
      <c r="U38" s="645" t="s">
        <v>674</v>
      </c>
    </row>
    <row r="39" spans="1:21" ht="17.25" customHeight="1">
      <c r="A39" s="174"/>
      <c r="B39" s="6"/>
      <c r="C39" s="996" t="s">
        <v>675</v>
      </c>
      <c r="D39" s="996"/>
      <c r="E39" s="641" t="s">
        <v>673</v>
      </c>
      <c r="F39" s="283">
        <v>1566626</v>
      </c>
      <c r="G39" s="650"/>
      <c r="H39" s="965">
        <v>6.7076343801851124</v>
      </c>
      <c r="I39" s="283">
        <v>1625759</v>
      </c>
      <c r="J39" s="650"/>
      <c r="K39" s="965">
        <v>3.7745447860561399</v>
      </c>
      <c r="L39" s="283">
        <v>1709692</v>
      </c>
      <c r="M39" s="650"/>
      <c r="N39" s="965">
        <v>5.1626963159976356</v>
      </c>
      <c r="O39" s="283">
        <v>1846594</v>
      </c>
      <c r="P39" s="650"/>
      <c r="Q39" s="965">
        <v>8.0074071821123312</v>
      </c>
      <c r="R39" s="283">
        <v>1870837</v>
      </c>
      <c r="S39" s="650"/>
      <c r="T39" s="965">
        <f>R39/O39*100-100</f>
        <v>1.3128494947996217</v>
      </c>
      <c r="U39" s="645" t="s">
        <v>677</v>
      </c>
    </row>
    <row r="40" spans="1:21" ht="8.1" customHeight="1">
      <c r="A40" s="6"/>
      <c r="B40" s="6"/>
      <c r="C40" s="972"/>
      <c r="D40" s="972"/>
      <c r="E40" s="641"/>
      <c r="F40" s="283"/>
      <c r="G40" s="650"/>
      <c r="H40" s="648"/>
      <c r="I40" s="283"/>
      <c r="J40" s="650"/>
      <c r="K40" s="648"/>
      <c r="L40" s="283"/>
      <c r="M40" s="650"/>
      <c r="N40" s="648"/>
      <c r="O40" s="283"/>
      <c r="P40" s="650"/>
      <c r="Q40" s="648"/>
      <c r="R40" s="283"/>
      <c r="S40" s="650"/>
      <c r="T40" s="648"/>
      <c r="U40" s="645"/>
    </row>
    <row r="41" spans="1:21" ht="18" customHeight="1">
      <c r="A41" s="6"/>
      <c r="B41" s="1075" t="s">
        <v>678</v>
      </c>
      <c r="C41" s="1075"/>
      <c r="D41" s="1075"/>
      <c r="E41" s="641"/>
      <c r="F41" s="973"/>
      <c r="G41" s="650"/>
      <c r="H41" s="651"/>
      <c r="I41" s="973"/>
      <c r="J41" s="650"/>
      <c r="K41" s="651"/>
      <c r="L41" s="973"/>
      <c r="M41" s="650"/>
      <c r="N41" s="651"/>
      <c r="O41" s="973"/>
      <c r="P41" s="650"/>
      <c r="Q41" s="651"/>
      <c r="R41" s="973"/>
      <c r="S41" s="650"/>
      <c r="T41" s="651"/>
      <c r="U41" s="645"/>
    </row>
    <row r="42" spans="1:21" ht="17.25" customHeight="1">
      <c r="A42" s="12"/>
      <c r="B42" s="6"/>
      <c r="C42" s="1075" t="s">
        <v>679</v>
      </c>
      <c r="D42" s="1075"/>
      <c r="E42" s="641" t="s">
        <v>643</v>
      </c>
      <c r="F42" s="974">
        <v>3524005</v>
      </c>
      <c r="G42" s="655">
        <v>100</v>
      </c>
      <c r="H42" s="964">
        <v>9.9101445297636417</v>
      </c>
      <c r="I42" s="974">
        <v>3121266</v>
      </c>
      <c r="J42" s="655">
        <v>99.999999999999986</v>
      </c>
      <c r="K42" s="964">
        <v>-11.428445759866975</v>
      </c>
      <c r="L42" s="864">
        <v>3080116</v>
      </c>
      <c r="M42" s="655">
        <v>100</v>
      </c>
      <c r="N42" s="964">
        <v>-1.3183753002788023</v>
      </c>
      <c r="O42" s="864">
        <v>2761893</v>
      </c>
      <c r="P42" s="655">
        <v>100</v>
      </c>
      <c r="Q42" s="964">
        <v>-10.331526474976911</v>
      </c>
      <c r="R42" s="864">
        <f>SUM(R43:R44)</f>
        <v>2508496</v>
      </c>
      <c r="S42" s="975">
        <f>S43+S44</f>
        <v>100</v>
      </c>
      <c r="T42" s="964">
        <f t="shared" ref="T42:T47" si="2">R42/O42*100-100</f>
        <v>-9.1747580373316424</v>
      </c>
      <c r="U42" s="645" t="s">
        <v>643</v>
      </c>
    </row>
    <row r="43" spans="1:21" ht="17.25" customHeight="1">
      <c r="A43" s="12"/>
      <c r="B43" s="6"/>
      <c r="C43" s="6"/>
      <c r="D43" s="18" t="s">
        <v>680</v>
      </c>
      <c r="E43" s="641" t="s">
        <v>645</v>
      </c>
      <c r="F43" s="445">
        <v>3111814</v>
      </c>
      <c r="G43" s="650">
        <v>88.303336686525697</v>
      </c>
      <c r="H43" s="965">
        <v>-1.0693541464655283</v>
      </c>
      <c r="I43" s="445">
        <v>2969302</v>
      </c>
      <c r="J43" s="650">
        <v>95.131334529002004</v>
      </c>
      <c r="K43" s="965">
        <v>-4.5797081702183959</v>
      </c>
      <c r="L43" s="445">
        <v>2879554</v>
      </c>
      <c r="M43" s="650">
        <v>93.488491991860045</v>
      </c>
      <c r="N43" s="965">
        <v>-3.0225285269063136</v>
      </c>
      <c r="O43" s="445">
        <v>2586679</v>
      </c>
      <c r="P43" s="650">
        <v>93.656017810972401</v>
      </c>
      <c r="Q43" s="965">
        <v>-10.170845901830631</v>
      </c>
      <c r="R43" s="445">
        <v>2340108</v>
      </c>
      <c r="S43" s="650">
        <f>R43/R42*100</f>
        <v>93.287292465285972</v>
      </c>
      <c r="T43" s="965">
        <f t="shared" si="2"/>
        <v>-9.532338570035165</v>
      </c>
      <c r="U43" s="645" t="s">
        <v>645</v>
      </c>
    </row>
    <row r="44" spans="1:21" ht="17.25" customHeight="1">
      <c r="A44" s="174"/>
      <c r="B44" s="6"/>
      <c r="C44" s="6"/>
      <c r="D44" s="18" t="s">
        <v>681</v>
      </c>
      <c r="E44" s="641" t="s">
        <v>647</v>
      </c>
      <c r="F44" s="445">
        <v>412191</v>
      </c>
      <c r="G44" s="650">
        <v>11.6966633134743</v>
      </c>
      <c r="H44" s="965">
        <v>577.83423778983718</v>
      </c>
      <c r="I44" s="445">
        <v>151964</v>
      </c>
      <c r="J44" s="650">
        <v>4.8686654709979864</v>
      </c>
      <c r="K44" s="965">
        <v>-63.132625409094331</v>
      </c>
      <c r="L44" s="445">
        <v>200562</v>
      </c>
      <c r="M44" s="650">
        <v>6.5115080081399528</v>
      </c>
      <c r="N44" s="965">
        <v>31.979942617988456</v>
      </c>
      <c r="O44" s="445">
        <v>175214</v>
      </c>
      <c r="P44" s="650">
        <v>6.3439821890275985</v>
      </c>
      <c r="Q44" s="965">
        <v>-12.638485854748154</v>
      </c>
      <c r="R44" s="445">
        <v>168388</v>
      </c>
      <c r="S44" s="650">
        <f>R44/R42*100</f>
        <v>6.7127075347140286</v>
      </c>
      <c r="T44" s="965">
        <f t="shared" si="2"/>
        <v>-3.895807412649674</v>
      </c>
      <c r="U44" s="645" t="s">
        <v>647</v>
      </c>
    </row>
    <row r="45" spans="1:21" ht="17.25" customHeight="1">
      <c r="A45" s="12"/>
      <c r="B45" s="6"/>
      <c r="C45" s="1075" t="s">
        <v>682</v>
      </c>
      <c r="D45" s="1075"/>
      <c r="E45" s="641" t="s">
        <v>649</v>
      </c>
      <c r="F45" s="974">
        <v>7018949</v>
      </c>
      <c r="G45" s="655">
        <v>100</v>
      </c>
      <c r="H45" s="964">
        <v>4.9429552623390975</v>
      </c>
      <c r="I45" s="974">
        <v>7403638</v>
      </c>
      <c r="J45" s="655">
        <v>100</v>
      </c>
      <c r="K45" s="964">
        <v>5.4807208315661029</v>
      </c>
      <c r="L45" s="864">
        <v>6680029</v>
      </c>
      <c r="M45" s="655">
        <v>100</v>
      </c>
      <c r="N45" s="964">
        <v>-9.7736950401951077</v>
      </c>
      <c r="O45" s="864">
        <v>6602337</v>
      </c>
      <c r="P45" s="655">
        <v>100</v>
      </c>
      <c r="Q45" s="965">
        <v>-1.1630488430514276</v>
      </c>
      <c r="R45" s="864">
        <f>SUM(R46:R47)</f>
        <v>7044941</v>
      </c>
      <c r="S45" s="976">
        <f>S46+S47</f>
        <v>100</v>
      </c>
      <c r="T45" s="965">
        <f t="shared" si="2"/>
        <v>6.7037474760830946</v>
      </c>
      <c r="U45" s="645" t="s">
        <v>649</v>
      </c>
    </row>
    <row r="46" spans="1:21" ht="17.25" customHeight="1">
      <c r="A46" s="12"/>
      <c r="B46" s="6"/>
      <c r="C46" s="6"/>
      <c r="D46" s="18" t="s">
        <v>680</v>
      </c>
      <c r="E46" s="641" t="s">
        <v>651</v>
      </c>
      <c r="F46" s="445">
        <v>3840014</v>
      </c>
      <c r="G46" s="650">
        <v>54.709244931114334</v>
      </c>
      <c r="H46" s="965" t="s">
        <v>198</v>
      </c>
      <c r="I46" s="445">
        <v>3911523</v>
      </c>
      <c r="J46" s="650">
        <v>52.832445346463452</v>
      </c>
      <c r="K46" s="965">
        <v>1.8622067523712076</v>
      </c>
      <c r="L46" s="445">
        <v>3921731</v>
      </c>
      <c r="M46" s="650">
        <v>58.708293032859594</v>
      </c>
      <c r="N46" s="965">
        <v>0.26097251633187568</v>
      </c>
      <c r="O46" s="445">
        <v>3781134</v>
      </c>
      <c r="P46" s="650">
        <v>57.26963043540492</v>
      </c>
      <c r="Q46" s="965">
        <v>-3.5850750599671528</v>
      </c>
      <c r="R46" s="445">
        <v>4128569</v>
      </c>
      <c r="S46" s="650">
        <f>R46/R45*100</f>
        <v>58.603315485537777</v>
      </c>
      <c r="T46" s="965">
        <f t="shared" si="2"/>
        <v>9.1886455227453041</v>
      </c>
      <c r="U46" s="645" t="s">
        <v>651</v>
      </c>
    </row>
    <row r="47" spans="1:21" ht="17.25" customHeight="1" thickBot="1">
      <c r="A47" s="866"/>
      <c r="B47" s="3"/>
      <c r="C47" s="3"/>
      <c r="D47" s="552" t="s">
        <v>681</v>
      </c>
      <c r="E47" s="977" t="s">
        <v>653</v>
      </c>
      <c r="F47" s="978">
        <v>3178935</v>
      </c>
      <c r="G47" s="691">
        <v>45.290755068885666</v>
      </c>
      <c r="H47" s="694" t="s">
        <v>198</v>
      </c>
      <c r="I47" s="978">
        <v>3492115</v>
      </c>
      <c r="J47" s="691">
        <v>47.167554653536548</v>
      </c>
      <c r="K47" s="694">
        <v>9.8517270721169155</v>
      </c>
      <c r="L47" s="978">
        <v>2758298</v>
      </c>
      <c r="M47" s="691">
        <v>41.291706967140414</v>
      </c>
      <c r="N47" s="694">
        <v>-21.013540504823013</v>
      </c>
      <c r="O47" s="978">
        <v>2821203</v>
      </c>
      <c r="P47" s="691">
        <v>42.73036956459508</v>
      </c>
      <c r="Q47" s="694">
        <v>2.2805730200290242</v>
      </c>
      <c r="R47" s="978">
        <v>2916372</v>
      </c>
      <c r="S47" s="691">
        <f>R47/R45*100</f>
        <v>41.396684514462223</v>
      </c>
      <c r="T47" s="694">
        <f t="shared" si="2"/>
        <v>3.3733481780644752</v>
      </c>
      <c r="U47" s="979" t="s">
        <v>653</v>
      </c>
    </row>
    <row r="48" spans="1:21" ht="18" customHeight="1">
      <c r="C48" s="1" t="s">
        <v>684</v>
      </c>
      <c r="T48" s="190"/>
    </row>
  </sheetData>
  <mergeCells count="44">
    <mergeCell ref="C12:D12"/>
    <mergeCell ref="A1:T1"/>
    <mergeCell ref="A3:E5"/>
    <mergeCell ref="F3:T3"/>
    <mergeCell ref="U3:U5"/>
    <mergeCell ref="F4:H4"/>
    <mergeCell ref="I4:K4"/>
    <mergeCell ref="L4:N4"/>
    <mergeCell ref="O4:Q4"/>
    <mergeCell ref="R4:T4"/>
    <mergeCell ref="B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7:D37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5:D35"/>
    <mergeCell ref="C36:D36"/>
    <mergeCell ref="C38:D38"/>
    <mergeCell ref="C39:D39"/>
    <mergeCell ref="B41:D41"/>
    <mergeCell ref="C42:D42"/>
    <mergeCell ref="C45:D45"/>
  </mergeCells>
  <phoneticPr fontId="3"/>
  <pageMargins left="0.59055118110236227" right="0.59055118110236227" top="0.98425196850393704" bottom="0.39370078740157483" header="0.51181102362204722" footer="0.51181102362204722"/>
  <pageSetup paperSize="9" scale="50" firstPageNumber="173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U36"/>
  <sheetViews>
    <sheetView view="pageBreakPreview" zoomScale="80" zoomScaleNormal="100" zoomScaleSheetLayoutView="80" workbookViewId="0">
      <selection activeCell="N17" sqref="N17"/>
    </sheetView>
  </sheetViews>
  <sheetFormatPr defaultRowHeight="12"/>
  <cols>
    <col min="1" max="2" width="1.625" style="1" customWidth="1"/>
    <col min="3" max="3" width="11.25" style="1" customWidth="1"/>
    <col min="4" max="4" width="9.375" style="1" customWidth="1"/>
    <col min="5" max="5" width="4.25" style="1" customWidth="1"/>
    <col min="6" max="6" width="12.375" style="1" customWidth="1"/>
    <col min="7" max="8" width="8.5" style="1" customWidth="1"/>
    <col min="9" max="9" width="12.375" style="1" customWidth="1"/>
    <col min="10" max="11" width="8.5" style="1" customWidth="1"/>
    <col min="12" max="12" width="12.375" style="1" customWidth="1"/>
    <col min="13" max="13" width="7.625" style="1" customWidth="1"/>
    <col min="14" max="14" width="8.25" style="1" customWidth="1"/>
    <col min="15" max="15" width="12.375" style="1" customWidth="1"/>
    <col min="16" max="16" width="7.625" style="1" customWidth="1"/>
    <col min="17" max="17" width="8.25" style="1" customWidth="1"/>
    <col min="18" max="18" width="12.375" style="1" customWidth="1"/>
    <col min="19" max="19" width="7.625" style="1" customWidth="1"/>
    <col min="20" max="20" width="8.875" style="1" customWidth="1"/>
    <col min="21" max="21" width="4.25" style="1" customWidth="1"/>
    <col min="22" max="16384" width="9" style="1"/>
  </cols>
  <sheetData>
    <row r="1" spans="1:21" ht="20.25" customHeight="1">
      <c r="A1" s="1162" t="s">
        <v>630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</row>
    <row r="2" spans="1:21" ht="11.25" customHeight="1" thickBot="1">
      <c r="U2" s="3"/>
    </row>
    <row r="3" spans="1:21" ht="24.75" customHeight="1" thickBot="1">
      <c r="A3" s="1019" t="s">
        <v>631</v>
      </c>
      <c r="B3" s="1019"/>
      <c r="C3" s="1019"/>
      <c r="D3" s="1019"/>
      <c r="E3" s="1020"/>
      <c r="F3" s="1273" t="s">
        <v>632</v>
      </c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274"/>
      <c r="R3" s="1274"/>
      <c r="S3" s="1274"/>
      <c r="T3" s="1274"/>
      <c r="U3" s="1217" t="s">
        <v>633</v>
      </c>
    </row>
    <row r="4" spans="1:21" ht="24.75" customHeight="1">
      <c r="A4" s="1021"/>
      <c r="B4" s="1021"/>
      <c r="C4" s="1021"/>
      <c r="D4" s="1021"/>
      <c r="E4" s="1022"/>
      <c r="F4" s="1275">
        <v>29</v>
      </c>
      <c r="G4" s="1276"/>
      <c r="H4" s="1277"/>
      <c r="I4" s="1275">
        <v>30</v>
      </c>
      <c r="J4" s="1028"/>
      <c r="K4" s="1029"/>
      <c r="L4" s="1275" t="s">
        <v>200</v>
      </c>
      <c r="M4" s="1028"/>
      <c r="N4" s="1029"/>
      <c r="O4" s="1275" t="s">
        <v>634</v>
      </c>
      <c r="P4" s="1028"/>
      <c r="Q4" s="1029"/>
      <c r="R4" s="1275" t="s">
        <v>635</v>
      </c>
      <c r="S4" s="1028"/>
      <c r="T4" s="1028"/>
      <c r="U4" s="1218"/>
    </row>
    <row r="5" spans="1:21" ht="24.75" customHeight="1">
      <c r="A5" s="1023"/>
      <c r="B5" s="1023"/>
      <c r="C5" s="1023"/>
      <c r="D5" s="1023"/>
      <c r="E5" s="1024"/>
      <c r="F5" s="637" t="s">
        <v>636</v>
      </c>
      <c r="G5" s="638" t="s">
        <v>637</v>
      </c>
      <c r="H5" s="639" t="s">
        <v>638</v>
      </c>
      <c r="I5" s="637" t="s">
        <v>636</v>
      </c>
      <c r="J5" s="638" t="s">
        <v>637</v>
      </c>
      <c r="K5" s="639" t="s">
        <v>638</v>
      </c>
      <c r="L5" s="637" t="s">
        <v>636</v>
      </c>
      <c r="M5" s="638" t="s">
        <v>637</v>
      </c>
      <c r="N5" s="639" t="s">
        <v>638</v>
      </c>
      <c r="O5" s="637" t="s">
        <v>636</v>
      </c>
      <c r="P5" s="638" t="s">
        <v>637</v>
      </c>
      <c r="Q5" s="640" t="s">
        <v>638</v>
      </c>
      <c r="R5" s="637" t="s">
        <v>636</v>
      </c>
      <c r="S5" s="638" t="s">
        <v>637</v>
      </c>
      <c r="T5" s="640" t="s">
        <v>638</v>
      </c>
      <c r="U5" s="1219"/>
    </row>
    <row r="6" spans="1:21">
      <c r="A6" s="6"/>
      <c r="B6" s="6"/>
      <c r="C6" s="6"/>
      <c r="D6" s="6"/>
      <c r="E6" s="169"/>
      <c r="F6" s="8" t="s">
        <v>639</v>
      </c>
      <c r="G6" s="139" t="s">
        <v>640</v>
      </c>
      <c r="H6" s="8" t="s">
        <v>640</v>
      </c>
      <c r="I6" s="8" t="s">
        <v>639</v>
      </c>
      <c r="J6" s="139" t="s">
        <v>640</v>
      </c>
      <c r="K6" s="8" t="s">
        <v>640</v>
      </c>
      <c r="L6" s="8" t="s">
        <v>639</v>
      </c>
      <c r="M6" s="139" t="s">
        <v>640</v>
      </c>
      <c r="N6" s="8" t="s">
        <v>640</v>
      </c>
      <c r="O6" s="8" t="s">
        <v>639</v>
      </c>
      <c r="P6" s="139" t="s">
        <v>640</v>
      </c>
      <c r="Q6" s="8" t="s">
        <v>640</v>
      </c>
      <c r="R6" s="8" t="s">
        <v>639</v>
      </c>
      <c r="S6" s="139" t="s">
        <v>641</v>
      </c>
      <c r="T6" s="8" t="s">
        <v>641</v>
      </c>
      <c r="U6" s="163"/>
    </row>
    <row r="7" spans="1:21" s="28" customFormat="1" ht="24.75" customHeight="1">
      <c r="A7" s="29"/>
      <c r="B7" s="1075" t="s">
        <v>642</v>
      </c>
      <c r="C7" s="1075"/>
      <c r="D7" s="1075"/>
      <c r="E7" s="641" t="s">
        <v>643</v>
      </c>
      <c r="F7" s="408">
        <v>53176706</v>
      </c>
      <c r="G7" s="642">
        <v>100.00000000000001</v>
      </c>
      <c r="H7" s="643">
        <v>-3.1679992331625044</v>
      </c>
      <c r="I7" s="408">
        <v>52966682</v>
      </c>
      <c r="J7" s="642">
        <v>100</v>
      </c>
      <c r="K7" s="643">
        <v>-0.39495488870635143</v>
      </c>
      <c r="L7" s="644">
        <v>56195514</v>
      </c>
      <c r="M7" s="642">
        <v>99.999999999999986</v>
      </c>
      <c r="N7" s="643">
        <v>6.0959680275989285</v>
      </c>
      <c r="O7" s="644">
        <v>72048915</v>
      </c>
      <c r="P7" s="642">
        <v>100</v>
      </c>
      <c r="Q7" s="643">
        <v>28.211150448770695</v>
      </c>
      <c r="R7" s="644">
        <f>SUM(R8:R18)</f>
        <v>63252085</v>
      </c>
      <c r="S7" s="642">
        <f>SUM(S8:S18)</f>
        <v>100.00000000000001</v>
      </c>
      <c r="T7" s="643">
        <f t="shared" ref="T7:T17" si="0">R7/O7*100-100</f>
        <v>-12.209524598670214</v>
      </c>
      <c r="U7" s="645" t="s">
        <v>643</v>
      </c>
    </row>
    <row r="8" spans="1:21" ht="24.75" customHeight="1">
      <c r="A8" s="6"/>
      <c r="B8" s="6"/>
      <c r="C8" s="1003" t="s">
        <v>644</v>
      </c>
      <c r="D8" s="1003"/>
      <c r="E8" s="646" t="s">
        <v>645</v>
      </c>
      <c r="F8" s="283">
        <v>399895</v>
      </c>
      <c r="G8" s="647">
        <v>0.75201160447960047</v>
      </c>
      <c r="H8" s="648">
        <v>1.2330896350601535</v>
      </c>
      <c r="I8" s="283">
        <v>395546</v>
      </c>
      <c r="J8" s="647">
        <v>0.74678266612962463</v>
      </c>
      <c r="K8" s="648">
        <v>-1.0875354780629891</v>
      </c>
      <c r="L8" s="283">
        <v>376667</v>
      </c>
      <c r="M8" s="647">
        <v>0.67027948173941421</v>
      </c>
      <c r="N8" s="648">
        <v>-4.7728961991778505</v>
      </c>
      <c r="O8" s="283">
        <v>359350</v>
      </c>
      <c r="P8" s="647">
        <v>0.49875837824899932</v>
      </c>
      <c r="Q8" s="648">
        <v>-4.5974295597968506</v>
      </c>
      <c r="R8" s="283">
        <v>371248</v>
      </c>
      <c r="S8" s="647">
        <f t="shared" ref="S8:S17" si="1">R8/$R$7*100</f>
        <v>0.58693401174048254</v>
      </c>
      <c r="T8" s="648">
        <f t="shared" si="0"/>
        <v>3.310978155002104</v>
      </c>
      <c r="U8" s="645" t="s">
        <v>645</v>
      </c>
    </row>
    <row r="9" spans="1:21" ht="24.75" customHeight="1">
      <c r="A9" s="6"/>
      <c r="B9" s="6"/>
      <c r="C9" s="1003" t="s">
        <v>646</v>
      </c>
      <c r="D9" s="1003"/>
      <c r="E9" s="646" t="s">
        <v>647</v>
      </c>
      <c r="F9" s="283">
        <v>5783361</v>
      </c>
      <c r="G9" s="647">
        <v>10.875741344339756</v>
      </c>
      <c r="H9" s="648">
        <v>60.382903800391063</v>
      </c>
      <c r="I9" s="283">
        <v>5691778</v>
      </c>
      <c r="J9" s="647">
        <v>10.745959129552423</v>
      </c>
      <c r="K9" s="648">
        <v>-1.5835601478102461</v>
      </c>
      <c r="L9" s="283">
        <v>7324969</v>
      </c>
      <c r="M9" s="647">
        <v>13.034793133131586</v>
      </c>
      <c r="N9" s="648">
        <v>28.693863323551966</v>
      </c>
      <c r="O9" s="283">
        <v>18371878</v>
      </c>
      <c r="P9" s="647">
        <v>25.499173721075469</v>
      </c>
      <c r="Q9" s="648">
        <v>150.8116826159947</v>
      </c>
      <c r="R9" s="283">
        <v>7508821</v>
      </c>
      <c r="S9" s="647">
        <f t="shared" si="1"/>
        <v>11.871262425578539</v>
      </c>
      <c r="T9" s="648">
        <f t="shared" si="0"/>
        <v>-59.128723802759851</v>
      </c>
      <c r="U9" s="645" t="s">
        <v>647</v>
      </c>
    </row>
    <row r="10" spans="1:21" ht="24.75" customHeight="1">
      <c r="A10" s="6"/>
      <c r="B10" s="6"/>
      <c r="C10" s="1003" t="s">
        <v>648</v>
      </c>
      <c r="D10" s="1003"/>
      <c r="E10" s="646" t="s">
        <v>649</v>
      </c>
      <c r="F10" s="283">
        <v>30177011</v>
      </c>
      <c r="G10" s="647">
        <v>56.748552646341054</v>
      </c>
      <c r="H10" s="648">
        <v>2.4878416086085338</v>
      </c>
      <c r="I10" s="283">
        <v>30155397</v>
      </c>
      <c r="J10" s="647">
        <v>56.932765771508961</v>
      </c>
      <c r="K10" s="648">
        <v>-7.1624058459590856E-2</v>
      </c>
      <c r="L10" s="283">
        <v>30093244</v>
      </c>
      <c r="M10" s="647">
        <v>53.550972058018722</v>
      </c>
      <c r="N10" s="648">
        <v>-0.20610904243774542</v>
      </c>
      <c r="O10" s="283">
        <v>30186474</v>
      </c>
      <c r="P10" s="647">
        <v>41.897194426869575</v>
      </c>
      <c r="Q10" s="648">
        <v>0.30980375528805837</v>
      </c>
      <c r="R10" s="283">
        <v>33563785</v>
      </c>
      <c r="S10" s="647">
        <f t="shared" si="1"/>
        <v>53.06352351863184</v>
      </c>
      <c r="T10" s="648">
        <f t="shared" si="0"/>
        <v>11.188159968600502</v>
      </c>
      <c r="U10" s="645" t="s">
        <v>649</v>
      </c>
    </row>
    <row r="11" spans="1:21" ht="24.75" customHeight="1">
      <c r="A11" s="6"/>
      <c r="B11" s="6"/>
      <c r="C11" s="1003" t="s">
        <v>650</v>
      </c>
      <c r="D11" s="1003"/>
      <c r="E11" s="646" t="s">
        <v>651</v>
      </c>
      <c r="F11" s="283">
        <v>3316682</v>
      </c>
      <c r="G11" s="647">
        <v>6.2370956185213879</v>
      </c>
      <c r="H11" s="648">
        <v>-4.2786384964331177</v>
      </c>
      <c r="I11" s="283">
        <v>3634249</v>
      </c>
      <c r="J11" s="647">
        <v>6.8613869375468903</v>
      </c>
      <c r="K11" s="648">
        <v>9.5748401565178654</v>
      </c>
      <c r="L11" s="283">
        <v>3865369</v>
      </c>
      <c r="M11" s="647">
        <v>6.8784298333849208</v>
      </c>
      <c r="N11" s="648">
        <v>6.359498207194946</v>
      </c>
      <c r="O11" s="283">
        <v>3761193</v>
      </c>
      <c r="P11" s="647">
        <v>5.2203326032043647</v>
      </c>
      <c r="Q11" s="648">
        <v>-2.6951113852260846</v>
      </c>
      <c r="R11" s="283">
        <v>4839077</v>
      </c>
      <c r="S11" s="647">
        <f t="shared" si="1"/>
        <v>7.6504624313965301</v>
      </c>
      <c r="T11" s="648">
        <f t="shared" si="0"/>
        <v>28.658034830969854</v>
      </c>
      <c r="U11" s="645" t="s">
        <v>651</v>
      </c>
    </row>
    <row r="12" spans="1:21" ht="24.75" customHeight="1">
      <c r="A12" s="6"/>
      <c r="B12" s="6"/>
      <c r="C12" s="1003" t="s">
        <v>652</v>
      </c>
      <c r="D12" s="1003"/>
      <c r="E12" s="646" t="s">
        <v>653</v>
      </c>
      <c r="F12" s="283">
        <v>27339</v>
      </c>
      <c r="G12" s="647">
        <v>5.1411608684449168E-2</v>
      </c>
      <c r="H12" s="648">
        <v>-6.5780481137233409</v>
      </c>
      <c r="I12" s="283">
        <v>28025</v>
      </c>
      <c r="J12" s="647">
        <v>5.2910620302778266E-2</v>
      </c>
      <c r="K12" s="648">
        <v>2.5092358901203369</v>
      </c>
      <c r="L12" s="283">
        <v>27032</v>
      </c>
      <c r="M12" s="647">
        <v>4.8103483847482913E-2</v>
      </c>
      <c r="N12" s="648">
        <v>-3.5432649420160516</v>
      </c>
      <c r="O12" s="283">
        <v>23404</v>
      </c>
      <c r="P12" s="647">
        <v>3.2483487086516154E-2</v>
      </c>
      <c r="Q12" s="648">
        <v>-13.421130511985794</v>
      </c>
      <c r="R12" s="283">
        <v>24447</v>
      </c>
      <c r="S12" s="647">
        <f t="shared" si="1"/>
        <v>3.8650109320506984E-2</v>
      </c>
      <c r="T12" s="648">
        <f t="shared" si="0"/>
        <v>4.456503161852666</v>
      </c>
      <c r="U12" s="645" t="s">
        <v>653</v>
      </c>
    </row>
    <row r="13" spans="1:21" ht="24.75" customHeight="1">
      <c r="A13" s="6"/>
      <c r="B13" s="6"/>
      <c r="C13" s="1003" t="s">
        <v>654</v>
      </c>
      <c r="D13" s="1003"/>
      <c r="E13" s="646" t="s">
        <v>655</v>
      </c>
      <c r="F13" s="283">
        <v>142488</v>
      </c>
      <c r="G13" s="647">
        <v>0.26795191112439348</v>
      </c>
      <c r="H13" s="648">
        <v>-13.775324958245591</v>
      </c>
      <c r="I13" s="283">
        <v>169871</v>
      </c>
      <c r="J13" s="647">
        <v>0.32071293421777863</v>
      </c>
      <c r="K13" s="648">
        <v>19.217758688450942</v>
      </c>
      <c r="L13" s="283">
        <v>317754</v>
      </c>
      <c r="M13" s="647">
        <v>0.56544371139660721</v>
      </c>
      <c r="N13" s="648">
        <v>87.056060186847674</v>
      </c>
      <c r="O13" s="283">
        <v>436224</v>
      </c>
      <c r="P13" s="647">
        <v>0.60545533544814656</v>
      </c>
      <c r="Q13" s="648">
        <v>37.283558979588008</v>
      </c>
      <c r="R13" s="283">
        <v>386609</v>
      </c>
      <c r="S13" s="647">
        <f t="shared" si="1"/>
        <v>0.611219377195234</v>
      </c>
      <c r="T13" s="648">
        <f t="shared" si="0"/>
        <v>-11.37374376467136</v>
      </c>
      <c r="U13" s="645" t="s">
        <v>655</v>
      </c>
    </row>
    <row r="14" spans="1:21" ht="24.75" customHeight="1">
      <c r="A14" s="6"/>
      <c r="B14" s="6"/>
      <c r="C14" s="1003" t="s">
        <v>656</v>
      </c>
      <c r="D14" s="1003"/>
      <c r="E14" s="646" t="s">
        <v>657</v>
      </c>
      <c r="F14" s="283">
        <v>2986010</v>
      </c>
      <c r="G14" s="647">
        <v>5.6152594333315795</v>
      </c>
      <c r="H14" s="648">
        <v>-39.314549359197528</v>
      </c>
      <c r="I14" s="283">
        <v>2660954</v>
      </c>
      <c r="J14" s="647">
        <v>5.0238261101573247</v>
      </c>
      <c r="K14" s="648">
        <v>-10.885964882903949</v>
      </c>
      <c r="L14" s="283">
        <v>4404832</v>
      </c>
      <c r="M14" s="647">
        <v>7.8384050370995801</v>
      </c>
      <c r="N14" s="648">
        <v>65.535819108485157</v>
      </c>
      <c r="O14" s="283">
        <v>7500438</v>
      </c>
      <c r="P14" s="647">
        <v>10.410202568629936</v>
      </c>
      <c r="Q14" s="648">
        <v>70.277504340687699</v>
      </c>
      <c r="R14" s="283">
        <v>5948736</v>
      </c>
      <c r="S14" s="647">
        <f t="shared" si="1"/>
        <v>9.4048061814879311</v>
      </c>
      <c r="T14" s="648">
        <f t="shared" si="0"/>
        <v>-20.688151811934191</v>
      </c>
      <c r="U14" s="645" t="s">
        <v>657</v>
      </c>
    </row>
    <row r="15" spans="1:21" ht="24.75" customHeight="1">
      <c r="A15" s="6"/>
      <c r="B15" s="6"/>
      <c r="C15" s="1003" t="s">
        <v>658</v>
      </c>
      <c r="D15" s="1003"/>
      <c r="E15" s="646" t="s">
        <v>659</v>
      </c>
      <c r="F15" s="283">
        <v>1731922</v>
      </c>
      <c r="G15" s="647">
        <v>3.2569185462521881</v>
      </c>
      <c r="H15" s="648">
        <v>-0.49924968918978152</v>
      </c>
      <c r="I15" s="283">
        <v>1725492</v>
      </c>
      <c r="J15" s="647">
        <v>3.2576932041920239</v>
      </c>
      <c r="K15" s="648">
        <v>-0.37126383289778175</v>
      </c>
      <c r="L15" s="283">
        <v>1739324</v>
      </c>
      <c r="M15" s="647">
        <v>3.0951296219125251</v>
      </c>
      <c r="N15" s="648">
        <v>0.80162643466327665</v>
      </c>
      <c r="O15" s="283">
        <v>1704823</v>
      </c>
      <c r="P15" s="647">
        <v>2.3662021836137295</v>
      </c>
      <c r="Q15" s="648">
        <v>-1.9835867267972986</v>
      </c>
      <c r="R15" s="283">
        <v>1648060</v>
      </c>
      <c r="S15" s="647">
        <f t="shared" si="1"/>
        <v>2.6055425682805557</v>
      </c>
      <c r="T15" s="648">
        <f t="shared" si="0"/>
        <v>-3.3295538598435144</v>
      </c>
      <c r="U15" s="645" t="s">
        <v>659</v>
      </c>
    </row>
    <row r="16" spans="1:21" ht="24.75" customHeight="1">
      <c r="A16" s="6"/>
      <c r="B16" s="6"/>
      <c r="C16" s="1003" t="s">
        <v>660</v>
      </c>
      <c r="D16" s="1003"/>
      <c r="E16" s="646" t="s">
        <v>661</v>
      </c>
      <c r="F16" s="283">
        <v>3196723</v>
      </c>
      <c r="G16" s="647">
        <v>6.0115100021426677</v>
      </c>
      <c r="H16" s="648">
        <v>-53.743886486893203</v>
      </c>
      <c r="I16" s="283">
        <v>3027714</v>
      </c>
      <c r="J16" s="647">
        <v>5.7162614037254587</v>
      </c>
      <c r="K16" s="648">
        <v>-5.2869454125365252</v>
      </c>
      <c r="L16" s="283">
        <v>3370147</v>
      </c>
      <c r="M16" s="647">
        <v>5.9971815543852847</v>
      </c>
      <c r="N16" s="648">
        <v>11.309951996787021</v>
      </c>
      <c r="O16" s="283">
        <v>4910161</v>
      </c>
      <c r="P16" s="647">
        <v>6.8150380890538038</v>
      </c>
      <c r="Q16" s="648">
        <v>45.695751550303299</v>
      </c>
      <c r="R16" s="283">
        <v>4256995</v>
      </c>
      <c r="S16" s="647">
        <f t="shared" si="1"/>
        <v>6.7302050201190999</v>
      </c>
      <c r="T16" s="648">
        <f t="shared" si="0"/>
        <v>-13.302333670932583</v>
      </c>
      <c r="U16" s="645" t="s">
        <v>661</v>
      </c>
    </row>
    <row r="17" spans="1:21" ht="24.75" customHeight="1">
      <c r="A17" s="6"/>
      <c r="B17" s="6"/>
      <c r="C17" s="1003" t="s">
        <v>662</v>
      </c>
      <c r="D17" s="1003"/>
      <c r="E17" s="646" t="s">
        <v>663</v>
      </c>
      <c r="F17" s="283">
        <v>5415275</v>
      </c>
      <c r="G17" s="647">
        <v>10.183547284782927</v>
      </c>
      <c r="H17" s="648">
        <v>27.732848814444623</v>
      </c>
      <c r="I17" s="283">
        <v>5477656</v>
      </c>
      <c r="J17" s="647">
        <v>10.341701222666732</v>
      </c>
      <c r="K17" s="648">
        <v>1.151945192072418</v>
      </c>
      <c r="L17" s="283">
        <v>4676176</v>
      </c>
      <c r="M17" s="647">
        <v>8.3212620850838732</v>
      </c>
      <c r="N17" s="648">
        <v>-14.631806013375055</v>
      </c>
      <c r="O17" s="283">
        <v>4794970</v>
      </c>
      <c r="P17" s="647">
        <v>6.655159206769456</v>
      </c>
      <c r="Q17" s="648">
        <v>2.5404090863988102</v>
      </c>
      <c r="R17" s="283">
        <v>4704307</v>
      </c>
      <c r="S17" s="647">
        <f t="shared" si="1"/>
        <v>7.4373943562492846</v>
      </c>
      <c r="T17" s="648">
        <f t="shared" si="0"/>
        <v>-1.8907938944352054</v>
      </c>
      <c r="U17" s="645" t="s">
        <v>663</v>
      </c>
    </row>
    <row r="18" spans="1:21" ht="24.75" customHeight="1">
      <c r="A18" s="6"/>
      <c r="B18" s="6"/>
      <c r="C18" s="1003" t="s">
        <v>664</v>
      </c>
      <c r="D18" s="1003"/>
      <c r="E18" s="646" t="s">
        <v>665</v>
      </c>
      <c r="F18" s="649" t="s">
        <v>198</v>
      </c>
      <c r="G18" s="650" t="s">
        <v>198</v>
      </c>
      <c r="H18" s="648" t="s">
        <v>198</v>
      </c>
      <c r="I18" s="190" t="s">
        <v>198</v>
      </c>
      <c r="J18" s="651" t="s">
        <v>198</v>
      </c>
      <c r="K18" s="648" t="s">
        <v>198</v>
      </c>
      <c r="L18" s="8" t="s">
        <v>198</v>
      </c>
      <c r="M18" s="647" t="s">
        <v>198</v>
      </c>
      <c r="N18" s="648" t="s">
        <v>198</v>
      </c>
      <c r="O18" s="8" t="s">
        <v>198</v>
      </c>
      <c r="P18" s="647" t="s">
        <v>198</v>
      </c>
      <c r="Q18" s="648" t="s">
        <v>198</v>
      </c>
      <c r="R18" s="8" t="s">
        <v>203</v>
      </c>
      <c r="S18" s="647" t="s">
        <v>198</v>
      </c>
      <c r="T18" s="648" t="s">
        <v>198</v>
      </c>
      <c r="U18" s="645" t="s">
        <v>665</v>
      </c>
    </row>
    <row r="19" spans="1:21" ht="15" customHeight="1">
      <c r="A19" s="6"/>
      <c r="B19" s="6"/>
      <c r="C19" s="6" t="s">
        <v>666</v>
      </c>
      <c r="D19" s="6"/>
      <c r="E19" s="652"/>
      <c r="F19" s="283"/>
      <c r="G19" s="650"/>
      <c r="H19" s="648"/>
      <c r="I19" s="283"/>
      <c r="J19" s="650"/>
      <c r="K19" s="648"/>
      <c r="L19" s="283"/>
      <c r="M19" s="650"/>
      <c r="N19" s="648"/>
      <c r="O19" s="283"/>
      <c r="P19" s="650"/>
      <c r="Q19" s="648"/>
      <c r="R19" s="283"/>
      <c r="S19" s="650"/>
      <c r="T19" s="648"/>
      <c r="U19" s="653"/>
    </row>
    <row r="20" spans="1:21" ht="24.75" customHeight="1">
      <c r="A20" s="6"/>
      <c r="B20" s="1075" t="s">
        <v>667</v>
      </c>
      <c r="C20" s="1075"/>
      <c r="D20" s="1075"/>
      <c r="E20" s="652"/>
      <c r="F20" s="283"/>
      <c r="G20" s="650"/>
      <c r="H20" s="648"/>
      <c r="I20" s="283"/>
      <c r="J20" s="650"/>
      <c r="K20" s="648"/>
      <c r="L20" s="283"/>
      <c r="M20" s="650"/>
      <c r="N20" s="648"/>
      <c r="O20" s="283"/>
      <c r="P20" s="650"/>
      <c r="Q20" s="648"/>
      <c r="R20" s="283"/>
      <c r="S20" s="650"/>
      <c r="T20" s="648"/>
      <c r="U20" s="653"/>
    </row>
    <row r="21" spans="1:21" ht="24.75" customHeight="1">
      <c r="A21" s="6"/>
      <c r="B21" s="6"/>
      <c r="C21" s="1003" t="s">
        <v>668</v>
      </c>
      <c r="D21" s="1003"/>
      <c r="E21" s="646" t="s">
        <v>643</v>
      </c>
      <c r="F21" s="283">
        <v>19306461</v>
      </c>
      <c r="G21" s="650"/>
      <c r="H21" s="648">
        <v>-6.3117244005787114</v>
      </c>
      <c r="I21" s="283">
        <v>15722177</v>
      </c>
      <c r="J21" s="650"/>
      <c r="K21" s="648">
        <v>-18.565204674227971</v>
      </c>
      <c r="L21" s="283">
        <v>15067900</v>
      </c>
      <c r="M21" s="650"/>
      <c r="N21" s="648">
        <v>-4.1614911217447741</v>
      </c>
      <c r="O21" s="283">
        <v>14531953</v>
      </c>
      <c r="P21" s="650"/>
      <c r="Q21" s="648">
        <v>-3.5568791935173465</v>
      </c>
      <c r="R21" s="283">
        <v>14646410</v>
      </c>
      <c r="S21" s="650"/>
      <c r="T21" s="648">
        <f>R21/O21*100-100</f>
        <v>0.78762297125514635</v>
      </c>
      <c r="U21" s="645" t="s">
        <v>643</v>
      </c>
    </row>
    <row r="22" spans="1:21" ht="24.75" customHeight="1">
      <c r="A22" s="6"/>
      <c r="B22" s="6"/>
      <c r="C22" s="1003" t="s">
        <v>669</v>
      </c>
      <c r="D22" s="1003"/>
      <c r="E22" s="646" t="s">
        <v>670</v>
      </c>
      <c r="F22" s="283" t="s">
        <v>198</v>
      </c>
      <c r="G22" s="650"/>
      <c r="H22" s="648" t="s">
        <v>198</v>
      </c>
      <c r="I22" s="283">
        <v>621</v>
      </c>
      <c r="J22" s="650"/>
      <c r="K22" s="648" t="s">
        <v>198</v>
      </c>
      <c r="L22" s="283">
        <v>543</v>
      </c>
      <c r="M22" s="650"/>
      <c r="N22" s="648">
        <v>-12.560386473429958</v>
      </c>
      <c r="O22" s="283">
        <v>402</v>
      </c>
      <c r="P22" s="650"/>
      <c r="Q22" s="648">
        <v>-25.966850828729278</v>
      </c>
      <c r="R22" s="283">
        <v>285</v>
      </c>
      <c r="S22" s="650"/>
      <c r="T22" s="648">
        <f t="shared" ref="T22:T23" si="2">R22/O22*100-100</f>
        <v>-29.104477611940297</v>
      </c>
      <c r="U22" s="645" t="s">
        <v>671</v>
      </c>
    </row>
    <row r="23" spans="1:21" ht="24.75" customHeight="1">
      <c r="A23" s="6"/>
      <c r="B23" s="6"/>
      <c r="C23" s="1003" t="s">
        <v>672</v>
      </c>
      <c r="D23" s="1003"/>
      <c r="E23" s="646" t="s">
        <v>673</v>
      </c>
      <c r="F23" s="444">
        <v>201136</v>
      </c>
      <c r="G23" s="650"/>
      <c r="H23" s="648">
        <v>-34.073656470835019</v>
      </c>
      <c r="I23" s="444">
        <v>156972</v>
      </c>
      <c r="J23" s="650"/>
      <c r="K23" s="648">
        <v>-21.957282634635263</v>
      </c>
      <c r="L23" s="444">
        <v>115326</v>
      </c>
      <c r="M23" s="650"/>
      <c r="N23" s="648">
        <v>-26.530846265576031</v>
      </c>
      <c r="O23" s="444">
        <v>76800</v>
      </c>
      <c r="P23" s="650"/>
      <c r="Q23" s="648">
        <v>-33.406170334529932</v>
      </c>
      <c r="R23" s="444">
        <v>29032</v>
      </c>
      <c r="S23" s="650"/>
      <c r="T23" s="648">
        <f t="shared" si="2"/>
        <v>-62.197916666666671</v>
      </c>
      <c r="U23" s="645" t="s">
        <v>674</v>
      </c>
    </row>
    <row r="24" spans="1:21" ht="24.75" customHeight="1">
      <c r="A24" s="6"/>
      <c r="B24" s="6"/>
      <c r="C24" s="996" t="s">
        <v>675</v>
      </c>
      <c r="D24" s="996"/>
      <c r="E24" s="646" t="s">
        <v>676</v>
      </c>
      <c r="F24" s="283">
        <v>1484598</v>
      </c>
      <c r="G24" s="650"/>
      <c r="H24" s="648">
        <v>6.6360678345939164</v>
      </c>
      <c r="I24" s="283">
        <v>1539803</v>
      </c>
      <c r="J24" s="650"/>
      <c r="K24" s="648">
        <v>3.7185150458238496</v>
      </c>
      <c r="L24" s="283">
        <v>1622619</v>
      </c>
      <c r="M24" s="650"/>
      <c r="N24" s="648">
        <v>5.3783503474145675</v>
      </c>
      <c r="O24" s="283">
        <v>1755189</v>
      </c>
      <c r="P24" s="650"/>
      <c r="Q24" s="648">
        <v>8.1701249646404932</v>
      </c>
      <c r="R24" s="283">
        <v>1777967</v>
      </c>
      <c r="S24" s="650"/>
      <c r="T24" s="648">
        <f>R24/O24*100-100</f>
        <v>1.2977519799862023</v>
      </c>
      <c r="U24" s="645" t="s">
        <v>677</v>
      </c>
    </row>
    <row r="25" spans="1:21" ht="15" customHeight="1">
      <c r="A25" s="6"/>
      <c r="B25" s="6"/>
      <c r="C25" s="6"/>
      <c r="D25" s="6"/>
      <c r="E25" s="652"/>
      <c r="F25" s="283"/>
      <c r="G25" s="650"/>
      <c r="H25" s="8"/>
      <c r="J25" s="650"/>
      <c r="K25" s="8"/>
      <c r="L25" s="6"/>
      <c r="M25" s="650"/>
      <c r="N25" s="8"/>
      <c r="O25" s="6"/>
      <c r="P25" s="650"/>
      <c r="Q25" s="8"/>
      <c r="R25" s="6"/>
      <c r="S25" s="650"/>
      <c r="T25" s="8"/>
      <c r="U25" s="645"/>
    </row>
    <row r="26" spans="1:21" ht="24.75" customHeight="1">
      <c r="A26" s="6"/>
      <c r="B26" s="1075" t="s">
        <v>678</v>
      </c>
      <c r="C26" s="1075"/>
      <c r="D26" s="1075"/>
      <c r="E26" s="652"/>
      <c r="F26" s="283"/>
      <c r="G26" s="650"/>
      <c r="H26" s="8"/>
      <c r="I26" s="283"/>
      <c r="J26" s="650"/>
      <c r="K26" s="8"/>
      <c r="L26" s="283"/>
      <c r="M26" s="650"/>
      <c r="N26" s="8"/>
      <c r="O26" s="283"/>
      <c r="P26" s="650"/>
      <c r="Q26" s="8"/>
      <c r="R26" s="283"/>
      <c r="S26" s="654"/>
      <c r="T26" s="8"/>
      <c r="U26" s="645"/>
    </row>
    <row r="27" spans="1:21" ht="24.75" customHeight="1">
      <c r="A27" s="6"/>
      <c r="B27" s="6"/>
      <c r="C27" s="1075" t="s">
        <v>679</v>
      </c>
      <c r="D27" s="1075"/>
      <c r="E27" s="646" t="s">
        <v>643</v>
      </c>
      <c r="F27" s="408">
        <v>3611733</v>
      </c>
      <c r="G27" s="655">
        <v>100</v>
      </c>
      <c r="H27" s="643">
        <v>11.298152258622778</v>
      </c>
      <c r="I27" s="408">
        <v>3274339</v>
      </c>
      <c r="J27" s="655">
        <v>100</v>
      </c>
      <c r="K27" s="643">
        <v>-9.3416096926323178</v>
      </c>
      <c r="L27" s="644">
        <v>3403251</v>
      </c>
      <c r="M27" s="655">
        <v>100</v>
      </c>
      <c r="N27" s="643">
        <v>3.937038895483937</v>
      </c>
      <c r="O27" s="644">
        <v>3054099</v>
      </c>
      <c r="P27" s="655">
        <v>100</v>
      </c>
      <c r="Q27" s="643">
        <v>-10.259366705541268</v>
      </c>
      <c r="R27" s="644">
        <f>SUM(R28:R29)</f>
        <v>3360081</v>
      </c>
      <c r="S27" s="656">
        <v>100</v>
      </c>
      <c r="T27" s="643">
        <f t="shared" ref="T27:T32" si="3">R27/O27*100-100</f>
        <v>10.018732202197782</v>
      </c>
      <c r="U27" s="645" t="s">
        <v>643</v>
      </c>
    </row>
    <row r="28" spans="1:21" ht="24.75" customHeight="1">
      <c r="A28" s="6"/>
      <c r="B28" s="6"/>
      <c r="C28" s="6"/>
      <c r="D28" s="18" t="s">
        <v>680</v>
      </c>
      <c r="E28" s="646" t="s">
        <v>645</v>
      </c>
      <c r="F28" s="283">
        <v>2491409</v>
      </c>
      <c r="G28" s="650">
        <v>68.980985028516784</v>
      </c>
      <c r="H28" s="648">
        <v>-1.8259503409914402</v>
      </c>
      <c r="I28" s="283">
        <v>2332247</v>
      </c>
      <c r="J28" s="650">
        <v>71.228024954044159</v>
      </c>
      <c r="K28" s="648">
        <v>-6.3884332118893354</v>
      </c>
      <c r="L28" s="283">
        <v>2319096</v>
      </c>
      <c r="M28" s="650">
        <v>68.143548624535782</v>
      </c>
      <c r="N28" s="648">
        <v>-0.56387681064656192</v>
      </c>
      <c r="O28" s="283">
        <v>2092981</v>
      </c>
      <c r="P28" s="650">
        <v>68.143548624535782</v>
      </c>
      <c r="Q28" s="648">
        <v>-9.7501353975859502</v>
      </c>
      <c r="R28" s="283">
        <v>2125342</v>
      </c>
      <c r="S28" s="654">
        <v>68.143548624535782</v>
      </c>
      <c r="T28" s="648">
        <f t="shared" si="3"/>
        <v>1.5461678820782367</v>
      </c>
      <c r="U28" s="645" t="s">
        <v>645</v>
      </c>
    </row>
    <row r="29" spans="1:21" ht="24.75" customHeight="1">
      <c r="A29" s="6"/>
      <c r="B29" s="6"/>
      <c r="C29" s="6"/>
      <c r="D29" s="18" t="s">
        <v>681</v>
      </c>
      <c r="E29" s="646" t="s">
        <v>647</v>
      </c>
      <c r="F29" s="283">
        <v>1120324</v>
      </c>
      <c r="G29" s="650">
        <v>31.019014971483216</v>
      </c>
      <c r="H29" s="648">
        <v>58.383261468862656</v>
      </c>
      <c r="I29" s="283">
        <v>942092</v>
      </c>
      <c r="J29" s="650">
        <v>28.771975045955838</v>
      </c>
      <c r="K29" s="648">
        <v>-15.908969191055448</v>
      </c>
      <c r="L29" s="283">
        <v>1084155</v>
      </c>
      <c r="M29" s="650">
        <v>31.856451375464225</v>
      </c>
      <c r="N29" s="648">
        <v>15.079525141918197</v>
      </c>
      <c r="O29" s="283">
        <v>961118</v>
      </c>
      <c r="P29" s="650">
        <v>31.856451375464225</v>
      </c>
      <c r="Q29" s="648">
        <v>-11.348654020873397</v>
      </c>
      <c r="R29" s="283">
        <v>1234739</v>
      </c>
      <c r="S29" s="654">
        <v>31.856451375464225</v>
      </c>
      <c r="T29" s="648">
        <f t="shared" si="3"/>
        <v>28.469032938723444</v>
      </c>
      <c r="U29" s="645" t="s">
        <v>647</v>
      </c>
    </row>
    <row r="30" spans="1:21" ht="24.75" customHeight="1">
      <c r="A30" s="6"/>
      <c r="B30" s="6"/>
      <c r="C30" s="1075" t="s">
        <v>682</v>
      </c>
      <c r="D30" s="1075"/>
      <c r="E30" s="646" t="s">
        <v>673</v>
      </c>
      <c r="F30" s="283">
        <v>8046159</v>
      </c>
      <c r="G30" s="283">
        <v>100</v>
      </c>
      <c r="H30" s="283">
        <v>32.503487493357298</v>
      </c>
      <c r="I30" s="287">
        <v>8539112</v>
      </c>
      <c r="J30" s="287">
        <v>100</v>
      </c>
      <c r="K30" s="287">
        <v>6.1265629973258058</v>
      </c>
      <c r="L30" s="644">
        <v>8358387</v>
      </c>
      <c r="M30" s="655">
        <v>100</v>
      </c>
      <c r="N30" s="643">
        <v>-2.1164378684809293</v>
      </c>
      <c r="O30" s="644">
        <v>8750436</v>
      </c>
      <c r="P30" s="655">
        <v>100</v>
      </c>
      <c r="Q30" s="648">
        <v>4.6904863342652163</v>
      </c>
      <c r="R30" s="644">
        <f>SUM(R31:R32)</f>
        <v>7941158</v>
      </c>
      <c r="S30" s="656">
        <v>100</v>
      </c>
      <c r="T30" s="648">
        <f t="shared" si="3"/>
        <v>-9.2484305924870398</v>
      </c>
      <c r="U30" s="645" t="s">
        <v>649</v>
      </c>
    </row>
    <row r="31" spans="1:21" ht="24.75" customHeight="1">
      <c r="A31" s="6"/>
      <c r="B31" s="6"/>
      <c r="C31" s="6"/>
      <c r="D31" s="18" t="s">
        <v>680</v>
      </c>
      <c r="E31" s="646" t="s">
        <v>676</v>
      </c>
      <c r="F31" s="283">
        <v>3609496</v>
      </c>
      <c r="G31" s="283">
        <v>44.859864191100371</v>
      </c>
      <c r="H31" s="283" t="s">
        <v>198</v>
      </c>
      <c r="I31" s="283">
        <v>3510323</v>
      </c>
      <c r="J31" s="283">
        <v>41.108759318299136</v>
      </c>
      <c r="K31" s="668">
        <v>-2.7475581078355589</v>
      </c>
      <c r="L31" s="283">
        <v>3728061</v>
      </c>
      <c r="M31" s="650">
        <v>44.602636848473274</v>
      </c>
      <c r="N31" s="648">
        <v>6.2027910252133438</v>
      </c>
      <c r="O31" s="283">
        <v>3607475</v>
      </c>
      <c r="P31" s="650">
        <v>44.602636848473274</v>
      </c>
      <c r="Q31" s="648">
        <v>-3.2345500784456078</v>
      </c>
      <c r="R31" s="283">
        <v>3581673</v>
      </c>
      <c r="S31" s="654">
        <v>44.602636848473274</v>
      </c>
      <c r="T31" s="648">
        <f t="shared" si="3"/>
        <v>-0.71523711183029093</v>
      </c>
      <c r="U31" s="645" t="s">
        <v>651</v>
      </c>
    </row>
    <row r="32" spans="1:21" ht="24.75" customHeight="1">
      <c r="A32" s="6"/>
      <c r="B32" s="6"/>
      <c r="C32" s="6"/>
      <c r="D32" s="18" t="s">
        <v>681</v>
      </c>
      <c r="E32" s="646" t="s">
        <v>683</v>
      </c>
      <c r="F32" s="283">
        <v>4436663</v>
      </c>
      <c r="G32" s="283">
        <v>55.140135808899629</v>
      </c>
      <c r="H32" s="283" t="s">
        <v>198</v>
      </c>
      <c r="I32" s="283">
        <v>5028789</v>
      </c>
      <c r="J32" s="283">
        <v>58.891240681700864</v>
      </c>
      <c r="K32" s="283">
        <v>13.346201863878321</v>
      </c>
      <c r="L32" s="283">
        <v>4630326</v>
      </c>
      <c r="M32" s="650">
        <v>55.397363151526726</v>
      </c>
      <c r="N32" s="648">
        <v>-7.9236372812619464</v>
      </c>
      <c r="O32" s="283">
        <v>5142961</v>
      </c>
      <c r="P32" s="650">
        <v>55.397363151526726</v>
      </c>
      <c r="Q32" s="648">
        <v>11.071250706753702</v>
      </c>
      <c r="R32" s="283">
        <v>4359485</v>
      </c>
      <c r="S32" s="654">
        <v>55.397363151526726</v>
      </c>
      <c r="T32" s="648">
        <f t="shared" si="3"/>
        <v>-15.233947914440733</v>
      </c>
      <c r="U32" s="645" t="s">
        <v>653</v>
      </c>
    </row>
    <row r="33" spans="1:21" ht="9.75" customHeight="1" thickBot="1">
      <c r="A33" s="3"/>
      <c r="B33" s="3"/>
      <c r="C33" s="3"/>
      <c r="D33" s="3"/>
      <c r="E33" s="3"/>
      <c r="F33" s="657"/>
      <c r="G33" s="3"/>
      <c r="H33" s="3"/>
      <c r="I33" s="658"/>
      <c r="J33" s="3"/>
      <c r="K33" s="3"/>
      <c r="L33" s="658"/>
      <c r="M33" s="3"/>
      <c r="N33" s="3"/>
      <c r="O33" s="3"/>
      <c r="P33" s="3"/>
      <c r="Q33" s="3"/>
      <c r="R33" s="3"/>
      <c r="S33" s="659"/>
      <c r="T33" s="3"/>
      <c r="U33" s="613"/>
    </row>
    <row r="34" spans="1:21" ht="9.75" customHeight="1">
      <c r="F34" s="660"/>
      <c r="I34" s="660"/>
      <c r="L34" s="660"/>
      <c r="S34" s="661"/>
      <c r="U34" s="151"/>
    </row>
    <row r="35" spans="1:21" ht="13.5" customHeight="1">
      <c r="C35" s="1" t="s">
        <v>684</v>
      </c>
      <c r="T35" s="190"/>
      <c r="U35" s="151"/>
    </row>
    <row r="36" spans="1:21" ht="18" customHeight="1"/>
  </sheetData>
  <mergeCells count="29">
    <mergeCell ref="A1:T1"/>
    <mergeCell ref="A3:E5"/>
    <mergeCell ref="F3:T3"/>
    <mergeCell ref="U3:U5"/>
    <mergeCell ref="F4:H4"/>
    <mergeCell ref="I4:K4"/>
    <mergeCell ref="L4:N4"/>
    <mergeCell ref="O4:Q4"/>
    <mergeCell ref="R4:T4"/>
    <mergeCell ref="C18:D18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7:D27"/>
    <mergeCell ref="C30:D30"/>
    <mergeCell ref="B20:D20"/>
    <mergeCell ref="C21:D21"/>
    <mergeCell ref="C22:D22"/>
    <mergeCell ref="C23:D23"/>
    <mergeCell ref="C24:D24"/>
    <mergeCell ref="B26:D26"/>
  </mergeCells>
  <phoneticPr fontId="3"/>
  <pageMargins left="0.70866141732283472" right="0.59055118110236227" top="0.98425196850393704" bottom="0.39370078740157483" header="0.51181102362204722" footer="0.51181102362204722"/>
  <pageSetup paperSize="9" scale="50" firstPageNumber="173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S47"/>
  <sheetViews>
    <sheetView view="pageBreakPreview" zoomScale="118" zoomScaleNormal="100" zoomScaleSheetLayoutView="118" workbookViewId="0">
      <selection activeCell="N17" sqref="N17"/>
    </sheetView>
  </sheetViews>
  <sheetFormatPr defaultRowHeight="12"/>
  <cols>
    <col min="1" max="1" width="2.5" style="1" customWidth="1"/>
    <col min="2" max="2" width="26.5" style="1" customWidth="1"/>
    <col min="3" max="3" width="2.875" style="1" customWidth="1"/>
    <col min="4" max="4" width="12.25" style="1" customWidth="1"/>
    <col min="5" max="5" width="7.25" style="1" customWidth="1"/>
    <col min="6" max="6" width="9.875" style="1" customWidth="1"/>
    <col min="7" max="7" width="12.25" style="1" customWidth="1"/>
    <col min="8" max="8" width="7.25" style="1" customWidth="1"/>
    <col min="9" max="9" width="9.5" style="1" customWidth="1"/>
    <col min="10" max="10" width="11.5" style="1" customWidth="1"/>
    <col min="11" max="11" width="7.125" style="1" customWidth="1"/>
    <col min="12" max="12" width="9.5" style="1" customWidth="1"/>
    <col min="13" max="13" width="11.75" style="1" customWidth="1"/>
    <col min="14" max="14" width="7.5" style="1" customWidth="1"/>
    <col min="15" max="15" width="9.125" style="1" customWidth="1"/>
    <col min="16" max="16" width="11.75" style="1" customWidth="1"/>
    <col min="17" max="17" width="7.5" style="1" customWidth="1"/>
    <col min="18" max="18" width="9.75" style="1" customWidth="1"/>
    <col min="19" max="19" width="4.125" style="1" customWidth="1"/>
    <col min="20" max="24" width="9" style="1"/>
    <col min="25" max="25" width="2.875" style="1" customWidth="1"/>
    <col min="26" max="26" width="22.625" style="1" customWidth="1"/>
    <col min="27" max="27" width="1.875" style="1" customWidth="1"/>
    <col min="28" max="28" width="12.25" style="1" customWidth="1"/>
    <col min="29" max="29" width="7.25" style="1" customWidth="1"/>
    <col min="30" max="30" width="9.875" style="1" customWidth="1"/>
    <col min="31" max="31" width="12.25" style="1" customWidth="1"/>
    <col min="32" max="32" width="7.25" style="1" customWidth="1"/>
    <col min="33" max="33" width="9.875" style="1" customWidth="1"/>
    <col min="34" max="34" width="12.25" style="1" customWidth="1"/>
    <col min="35" max="35" width="7.25" style="1" customWidth="1"/>
    <col min="36" max="36" width="9.5" style="1" customWidth="1"/>
    <col min="37" max="37" width="11.5" style="1" customWidth="1"/>
    <col min="38" max="38" width="7.125" style="1" customWidth="1"/>
    <col min="39" max="39" width="9.5" style="1" customWidth="1"/>
    <col min="40" max="40" width="11.75" style="1" customWidth="1"/>
    <col min="41" max="41" width="8.625" style="1" bestFit="1" customWidth="1"/>
    <col min="42" max="42" width="9.5" style="1" customWidth="1"/>
    <col min="43" max="43" width="9.125" style="1" customWidth="1"/>
    <col min="44" max="16384" width="9" style="1"/>
  </cols>
  <sheetData>
    <row r="1" spans="1:19" ht="18.75">
      <c r="A1" s="1018" t="s">
        <v>685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</row>
    <row r="2" spans="1:19" ht="12.75" thickBot="1">
      <c r="S2" s="3"/>
    </row>
    <row r="3" spans="1:19" ht="12.75" customHeight="1">
      <c r="A3" s="1019" t="s">
        <v>686</v>
      </c>
      <c r="B3" s="1019"/>
      <c r="C3" s="1020"/>
      <c r="D3" s="1275">
        <v>29</v>
      </c>
      <c r="E3" s="1276"/>
      <c r="F3" s="1277"/>
      <c r="G3" s="1275">
        <v>30</v>
      </c>
      <c r="H3" s="1028"/>
      <c r="I3" s="1029"/>
      <c r="J3" s="1275" t="s">
        <v>200</v>
      </c>
      <c r="K3" s="1028"/>
      <c r="L3" s="1029"/>
      <c r="M3" s="1275" t="s">
        <v>634</v>
      </c>
      <c r="N3" s="1028"/>
      <c r="O3" s="1029"/>
      <c r="P3" s="1275" t="s">
        <v>635</v>
      </c>
      <c r="Q3" s="1028"/>
      <c r="R3" s="1028"/>
      <c r="S3" s="1119" t="s">
        <v>633</v>
      </c>
    </row>
    <row r="4" spans="1:19" ht="12.75" customHeight="1">
      <c r="A4" s="1023"/>
      <c r="B4" s="1023"/>
      <c r="C4" s="1024"/>
      <c r="D4" s="662" t="s">
        <v>687</v>
      </c>
      <c r="E4" s="663" t="s">
        <v>688</v>
      </c>
      <c r="F4" s="664" t="s">
        <v>689</v>
      </c>
      <c r="G4" s="662" t="s">
        <v>687</v>
      </c>
      <c r="H4" s="663" t="s">
        <v>688</v>
      </c>
      <c r="I4" s="664" t="s">
        <v>689</v>
      </c>
      <c r="J4" s="662" t="s">
        <v>690</v>
      </c>
      <c r="K4" s="663" t="s">
        <v>637</v>
      </c>
      <c r="L4" s="665" t="s">
        <v>638</v>
      </c>
      <c r="M4" s="662" t="s">
        <v>690</v>
      </c>
      <c r="N4" s="663" t="s">
        <v>637</v>
      </c>
      <c r="O4" s="665" t="s">
        <v>638</v>
      </c>
      <c r="P4" s="662" t="s">
        <v>690</v>
      </c>
      <c r="Q4" s="663" t="s">
        <v>637</v>
      </c>
      <c r="R4" s="665" t="s">
        <v>638</v>
      </c>
      <c r="S4" s="1126"/>
    </row>
    <row r="5" spans="1:19" ht="12.75" customHeight="1">
      <c r="A5" s="6"/>
      <c r="B5" s="6"/>
      <c r="C5" s="169"/>
      <c r="D5" s="8" t="s">
        <v>639</v>
      </c>
      <c r="E5" s="139" t="s">
        <v>640</v>
      </c>
      <c r="F5" s="8" t="s">
        <v>640</v>
      </c>
      <c r="G5" s="8" t="s">
        <v>639</v>
      </c>
      <c r="H5" s="139" t="s">
        <v>640</v>
      </c>
      <c r="I5" s="8" t="s">
        <v>640</v>
      </c>
      <c r="J5" s="8" t="s">
        <v>639</v>
      </c>
      <c r="K5" s="139" t="s">
        <v>640</v>
      </c>
      <c r="L5" s="8" t="s">
        <v>640</v>
      </c>
      <c r="M5" s="8" t="s">
        <v>639</v>
      </c>
      <c r="N5" s="139" t="s">
        <v>641</v>
      </c>
      <c r="O5" s="8" t="s">
        <v>641</v>
      </c>
      <c r="P5" s="8" t="s">
        <v>639</v>
      </c>
      <c r="Q5" s="139" t="s">
        <v>641</v>
      </c>
      <c r="R5" s="8" t="s">
        <v>641</v>
      </c>
      <c r="S5" s="163"/>
    </row>
    <row r="6" spans="1:19" s="28" customFormat="1" ht="14.25" customHeight="1">
      <c r="A6" s="1075" t="s">
        <v>691</v>
      </c>
      <c r="B6" s="1075"/>
      <c r="C6" s="666" t="s">
        <v>643</v>
      </c>
      <c r="D6" s="644">
        <v>51402125</v>
      </c>
      <c r="E6" s="642">
        <v>100</v>
      </c>
      <c r="F6" s="643">
        <v>-6.0605491853392266</v>
      </c>
      <c r="G6" s="644">
        <v>51401064</v>
      </c>
      <c r="H6" s="642">
        <v>100</v>
      </c>
      <c r="I6" s="643">
        <v>-2.0641169990511798E-3</v>
      </c>
      <c r="J6" s="644">
        <v>55688279</v>
      </c>
      <c r="K6" s="642">
        <v>100</v>
      </c>
      <c r="L6" s="643">
        <v>8.3407125580124131</v>
      </c>
      <c r="M6" s="644">
        <v>71770214</v>
      </c>
      <c r="N6" s="642">
        <v>100</v>
      </c>
      <c r="O6" s="643">
        <v>28.878491648125816</v>
      </c>
      <c r="P6" s="644">
        <f>SUM(P7:P28)</f>
        <v>63129487</v>
      </c>
      <c r="Q6" s="642">
        <f t="shared" ref="Q6:Q28" si="0">P6/$P$6*100</f>
        <v>100</v>
      </c>
      <c r="R6" s="643">
        <f t="shared" ref="R6:R28" si="1">P6/M6*100-100</f>
        <v>-12.039433238975718</v>
      </c>
      <c r="S6" s="667" t="s">
        <v>643</v>
      </c>
    </row>
    <row r="7" spans="1:19" ht="14.25" customHeight="1">
      <c r="A7" s="6"/>
      <c r="B7" s="18" t="s">
        <v>692</v>
      </c>
      <c r="C7" s="641" t="s">
        <v>645</v>
      </c>
      <c r="D7" s="668">
        <v>17988280</v>
      </c>
      <c r="E7" s="650">
        <v>34.995206910220148</v>
      </c>
      <c r="F7" s="648">
        <v>1.5508965136936723</v>
      </c>
      <c r="G7" s="668">
        <v>18145896</v>
      </c>
      <c r="H7" s="647">
        <v>35.302568833983671</v>
      </c>
      <c r="I7" s="648">
        <v>0.87621495773915115</v>
      </c>
      <c r="J7" s="668">
        <v>19000049</v>
      </c>
      <c r="K7" s="647">
        <v>34.118578166152339</v>
      </c>
      <c r="L7" s="648">
        <v>4.7071414935917204</v>
      </c>
      <c r="M7" s="668">
        <v>18229782</v>
      </c>
      <c r="N7" s="647">
        <v>25.400205717653286</v>
      </c>
      <c r="O7" s="648">
        <v>-4.0540263869845745</v>
      </c>
      <c r="P7" s="668">
        <v>17588634</v>
      </c>
      <c r="Q7" s="647">
        <f>P7/$P$6*100</f>
        <v>27.861202166904985</v>
      </c>
      <c r="R7" s="648">
        <f t="shared" si="1"/>
        <v>-3.5170360237988518</v>
      </c>
      <c r="S7" s="645" t="s">
        <v>645</v>
      </c>
    </row>
    <row r="8" spans="1:19" ht="14.25" customHeight="1">
      <c r="A8" s="6"/>
      <c r="B8" s="18" t="s">
        <v>693</v>
      </c>
      <c r="C8" s="641" t="s">
        <v>647</v>
      </c>
      <c r="D8" s="668">
        <v>178295</v>
      </c>
      <c r="E8" s="650">
        <v>0.3468630917496115</v>
      </c>
      <c r="F8" s="648">
        <v>-0.25287137686227368</v>
      </c>
      <c r="G8" s="668">
        <v>176407</v>
      </c>
      <c r="H8" s="647">
        <v>0.34319717584056236</v>
      </c>
      <c r="I8" s="648">
        <v>-1.0589192069323303</v>
      </c>
      <c r="J8" s="668">
        <v>180924</v>
      </c>
      <c r="K8" s="647">
        <v>0.32488703771937361</v>
      </c>
      <c r="L8" s="648">
        <v>2.5605559870073336</v>
      </c>
      <c r="M8" s="668">
        <v>185320</v>
      </c>
      <c r="N8" s="647">
        <v>0.25821296840497093</v>
      </c>
      <c r="O8" s="648">
        <v>2.4297495080807465</v>
      </c>
      <c r="P8" s="668">
        <v>188525</v>
      </c>
      <c r="Q8" s="647">
        <f t="shared" si="0"/>
        <v>0.29863223821223195</v>
      </c>
      <c r="R8" s="648">
        <f t="shared" si="1"/>
        <v>1.7294409669760427</v>
      </c>
      <c r="S8" s="645" t="s">
        <v>647</v>
      </c>
    </row>
    <row r="9" spans="1:19" ht="14.25" customHeight="1">
      <c r="A9" s="6"/>
      <c r="B9" s="18" t="s">
        <v>694</v>
      </c>
      <c r="C9" s="641" t="s">
        <v>649</v>
      </c>
      <c r="D9" s="668">
        <v>34225</v>
      </c>
      <c r="E9" s="650">
        <v>6.6582850417176334E-2</v>
      </c>
      <c r="F9" s="648">
        <v>78.236642016456614</v>
      </c>
      <c r="G9" s="668">
        <v>32545</v>
      </c>
      <c r="H9" s="647">
        <v>6.3315809960665409E-2</v>
      </c>
      <c r="I9" s="648">
        <v>-4.9086924762600432</v>
      </c>
      <c r="J9" s="668">
        <v>19997</v>
      </c>
      <c r="K9" s="647">
        <v>3.5908813055616245E-2</v>
      </c>
      <c r="L9" s="648">
        <v>-38.555845752035644</v>
      </c>
      <c r="M9" s="668">
        <v>19564</v>
      </c>
      <c r="N9" s="647">
        <v>2.7259219263300508E-2</v>
      </c>
      <c r="O9" s="648">
        <v>-2.1653247987198085</v>
      </c>
      <c r="P9" s="668">
        <v>15844</v>
      </c>
      <c r="Q9" s="647">
        <f t="shared" si="0"/>
        <v>2.5097621971805345E-2</v>
      </c>
      <c r="R9" s="648">
        <f t="shared" si="1"/>
        <v>-19.014516458801879</v>
      </c>
      <c r="S9" s="645" t="s">
        <v>649</v>
      </c>
    </row>
    <row r="10" spans="1:19" ht="14.25" customHeight="1">
      <c r="A10" s="6"/>
      <c r="B10" s="18" t="s">
        <v>695</v>
      </c>
      <c r="C10" s="641" t="s">
        <v>651</v>
      </c>
      <c r="D10" s="668">
        <v>97094</v>
      </c>
      <c r="E10" s="650">
        <v>0.18889102347422407</v>
      </c>
      <c r="F10" s="648">
        <v>38.689864015541076</v>
      </c>
      <c r="G10" s="668">
        <v>77545</v>
      </c>
      <c r="H10" s="647">
        <v>0.15086263583960052</v>
      </c>
      <c r="I10" s="648">
        <v>-20.134096854594517</v>
      </c>
      <c r="J10" s="668">
        <v>92370</v>
      </c>
      <c r="K10" s="647">
        <v>0.16586973355739726</v>
      </c>
      <c r="L10" s="648">
        <v>19.117931523631441</v>
      </c>
      <c r="M10" s="668">
        <v>83001</v>
      </c>
      <c r="N10" s="647">
        <v>0.11564825485959956</v>
      </c>
      <c r="O10" s="648">
        <v>-10.142903540110424</v>
      </c>
      <c r="P10" s="668">
        <v>125255</v>
      </c>
      <c r="Q10" s="647">
        <f t="shared" si="0"/>
        <v>0.19840965918192874</v>
      </c>
      <c r="R10" s="648">
        <f t="shared" si="1"/>
        <v>50.907820387706181</v>
      </c>
      <c r="S10" s="645" t="s">
        <v>651</v>
      </c>
    </row>
    <row r="11" spans="1:19" ht="14.25" customHeight="1">
      <c r="A11" s="6"/>
      <c r="B11" s="18" t="s">
        <v>696</v>
      </c>
      <c r="C11" s="641" t="s">
        <v>653</v>
      </c>
      <c r="D11" s="668">
        <v>98384</v>
      </c>
      <c r="E11" s="650">
        <v>0.19140064734677797</v>
      </c>
      <c r="F11" s="648">
        <v>138.34488105043849</v>
      </c>
      <c r="G11" s="668">
        <v>65905</v>
      </c>
      <c r="H11" s="647">
        <v>0.12821719021224928</v>
      </c>
      <c r="I11" s="648">
        <v>-33.012481704342164</v>
      </c>
      <c r="J11" s="668">
        <v>53262</v>
      </c>
      <c r="K11" s="647">
        <v>9.5643106514388773E-2</v>
      </c>
      <c r="L11" s="648">
        <v>-19.183673469387756</v>
      </c>
      <c r="M11" s="668">
        <v>94213</v>
      </c>
      <c r="N11" s="647">
        <v>0.13127033451509562</v>
      </c>
      <c r="O11" s="648">
        <v>76.88595997146183</v>
      </c>
      <c r="P11" s="668">
        <v>140789</v>
      </c>
      <c r="Q11" s="647">
        <f t="shared" si="0"/>
        <v>0.22301622694953943</v>
      </c>
      <c r="R11" s="648">
        <f t="shared" si="1"/>
        <v>49.436914226274496</v>
      </c>
      <c r="S11" s="645" t="s">
        <v>653</v>
      </c>
    </row>
    <row r="12" spans="1:19" ht="14.25" customHeight="1">
      <c r="A12" s="6"/>
      <c r="B12" s="18" t="s">
        <v>697</v>
      </c>
      <c r="C12" s="641" t="s">
        <v>655</v>
      </c>
      <c r="D12" s="668">
        <v>2434272</v>
      </c>
      <c r="E12" s="650">
        <v>4.7357419561934453</v>
      </c>
      <c r="F12" s="648">
        <v>-0.92619989426255245</v>
      </c>
      <c r="G12" s="668">
        <v>2379630</v>
      </c>
      <c r="H12" s="647">
        <v>4.6295345170286746</v>
      </c>
      <c r="I12" s="648">
        <v>-2.2446957447647549</v>
      </c>
      <c r="J12" s="668">
        <v>2269679</v>
      </c>
      <c r="K12" s="647">
        <v>4.0756852981576248</v>
      </c>
      <c r="L12" s="648">
        <v>-4.6205082302710991</v>
      </c>
      <c r="M12" s="668">
        <v>2746742</v>
      </c>
      <c r="N12" s="647">
        <v>3.8271336351317</v>
      </c>
      <c r="O12" s="648">
        <v>21.01896347457064</v>
      </c>
      <c r="P12" s="668">
        <v>2972574</v>
      </c>
      <c r="Q12" s="647">
        <f t="shared" si="0"/>
        <v>4.7086934192891512</v>
      </c>
      <c r="R12" s="648">
        <f t="shared" si="1"/>
        <v>8.2218133337605082</v>
      </c>
      <c r="S12" s="645" t="s">
        <v>655</v>
      </c>
    </row>
    <row r="13" spans="1:19" ht="14.25" customHeight="1">
      <c r="A13" s="6"/>
      <c r="B13" s="18" t="s">
        <v>698</v>
      </c>
      <c r="C13" s="641" t="s">
        <v>657</v>
      </c>
      <c r="D13" s="668">
        <v>88842</v>
      </c>
      <c r="E13" s="650">
        <v>0.17283721246932884</v>
      </c>
      <c r="F13" s="648">
        <v>24.706278687834256</v>
      </c>
      <c r="G13" s="668">
        <v>95550</v>
      </c>
      <c r="H13" s="647">
        <v>0.18589109361627223</v>
      </c>
      <c r="I13" s="648">
        <v>7.5504828797190413</v>
      </c>
      <c r="J13" s="668">
        <v>51338</v>
      </c>
      <c r="K13" s="647">
        <v>9.2188160456529819E-2</v>
      </c>
      <c r="L13" s="648">
        <v>-46.27106227106227</v>
      </c>
      <c r="M13" s="668">
        <v>4</v>
      </c>
      <c r="N13" s="647">
        <v>5.5733427240442668E-6</v>
      </c>
      <c r="O13" s="648">
        <v>-99.992208500525919</v>
      </c>
      <c r="P13" s="668" t="s">
        <v>198</v>
      </c>
      <c r="Q13" s="647" t="s">
        <v>198</v>
      </c>
      <c r="R13" s="648" t="s">
        <v>198</v>
      </c>
      <c r="S13" s="645" t="s">
        <v>657</v>
      </c>
    </row>
    <row r="14" spans="1:19" ht="14.25" customHeight="1">
      <c r="A14" s="6"/>
      <c r="B14" s="18" t="s">
        <v>699</v>
      </c>
      <c r="C14" s="641" t="s">
        <v>659</v>
      </c>
      <c r="D14" s="668" t="s">
        <v>198</v>
      </c>
      <c r="E14" s="650" t="s">
        <v>198</v>
      </c>
      <c r="F14" s="648" t="s">
        <v>198</v>
      </c>
      <c r="G14" s="668" t="s">
        <v>198</v>
      </c>
      <c r="H14" s="647" t="s">
        <v>198</v>
      </c>
      <c r="I14" s="648" t="s">
        <v>198</v>
      </c>
      <c r="J14" s="668">
        <v>15979</v>
      </c>
      <c r="K14" s="647">
        <v>2.8693650238320347E-2</v>
      </c>
      <c r="L14" s="648" t="s">
        <v>198</v>
      </c>
      <c r="M14" s="668">
        <v>31710</v>
      </c>
      <c r="N14" s="647">
        <v>4.4182674444860931E-2</v>
      </c>
      <c r="O14" s="648">
        <v>98.447962951373682</v>
      </c>
      <c r="P14" s="668">
        <v>36940</v>
      </c>
      <c r="Q14" s="647">
        <f t="shared" si="0"/>
        <v>5.8514652590159651E-2</v>
      </c>
      <c r="R14" s="648">
        <f t="shared" si="1"/>
        <v>16.493219804478088</v>
      </c>
      <c r="S14" s="645" t="s">
        <v>659</v>
      </c>
    </row>
    <row r="15" spans="1:19" ht="14.25" customHeight="1">
      <c r="A15" s="6"/>
      <c r="B15" s="18" t="s">
        <v>700</v>
      </c>
      <c r="C15" s="641" t="s">
        <v>661</v>
      </c>
      <c r="D15" s="668" t="s">
        <v>198</v>
      </c>
      <c r="E15" s="650" t="s">
        <v>198</v>
      </c>
      <c r="F15" s="648" t="s">
        <v>198</v>
      </c>
      <c r="G15" s="668" t="s">
        <v>198</v>
      </c>
      <c r="H15" s="647" t="s">
        <v>198</v>
      </c>
      <c r="I15" s="648" t="s">
        <v>198</v>
      </c>
      <c r="J15" s="668" t="s">
        <v>198</v>
      </c>
      <c r="K15" s="647" t="s">
        <v>198</v>
      </c>
      <c r="L15" s="648" t="s">
        <v>198</v>
      </c>
      <c r="M15" s="668">
        <v>121397</v>
      </c>
      <c r="N15" s="647">
        <v>0.16914677166770048</v>
      </c>
      <c r="O15" s="648" t="s">
        <v>198</v>
      </c>
      <c r="P15" s="668">
        <v>314184</v>
      </c>
      <c r="Q15" s="647">
        <f t="shared" si="0"/>
        <v>0.49768185190543368</v>
      </c>
      <c r="R15" s="648">
        <f t="shared" si="1"/>
        <v>158.80705454006278</v>
      </c>
      <c r="S15" s="645" t="s">
        <v>661</v>
      </c>
    </row>
    <row r="16" spans="1:19" ht="14.25" customHeight="1">
      <c r="A16" s="6"/>
      <c r="B16" s="18" t="s">
        <v>701</v>
      </c>
      <c r="C16" s="641" t="s">
        <v>663</v>
      </c>
      <c r="D16" s="668">
        <v>65914</v>
      </c>
      <c r="E16" s="650">
        <v>0.12823205266319243</v>
      </c>
      <c r="F16" s="648">
        <v>-1.0136809382931204</v>
      </c>
      <c r="G16" s="668">
        <v>79472</v>
      </c>
      <c r="H16" s="647">
        <v>0.15461158547223847</v>
      </c>
      <c r="I16" s="648">
        <v>20.569226567952171</v>
      </c>
      <c r="J16" s="668">
        <v>179177</v>
      </c>
      <c r="K16" s="647">
        <v>0.32174993233315757</v>
      </c>
      <c r="L16" s="648">
        <v>125.45928125629155</v>
      </c>
      <c r="M16" s="668">
        <v>105580</v>
      </c>
      <c r="N16" s="647">
        <v>0.14710838120114844</v>
      </c>
      <c r="O16" s="648">
        <v>-41.075026370572118</v>
      </c>
      <c r="P16" s="668">
        <v>230575</v>
      </c>
      <c r="Q16" s="647">
        <f t="shared" si="0"/>
        <v>0.36524136494250298</v>
      </c>
      <c r="R16" s="648">
        <f t="shared" si="1"/>
        <v>118.38889941276759</v>
      </c>
      <c r="S16" s="645" t="s">
        <v>663</v>
      </c>
    </row>
    <row r="17" spans="1:19" ht="14.25" customHeight="1">
      <c r="A17" s="6"/>
      <c r="B17" s="18" t="s">
        <v>702</v>
      </c>
      <c r="C17" s="641" t="s">
        <v>703</v>
      </c>
      <c r="D17" s="668">
        <v>6763338</v>
      </c>
      <c r="E17" s="650">
        <v>13.157701165078292</v>
      </c>
      <c r="F17" s="648">
        <v>2.9188349859682603</v>
      </c>
      <c r="G17" s="668">
        <v>6781088</v>
      </c>
      <c r="H17" s="647">
        <v>13.192505120127473</v>
      </c>
      <c r="I17" s="648">
        <v>0.26244437288214328</v>
      </c>
      <c r="J17" s="668">
        <v>6952578</v>
      </c>
      <c r="K17" s="647">
        <v>12.484813904915251</v>
      </c>
      <c r="L17" s="648">
        <v>2.5289452076127077</v>
      </c>
      <c r="M17" s="668">
        <v>6539891</v>
      </c>
      <c r="N17" s="647">
        <v>9.112263480223147</v>
      </c>
      <c r="O17" s="648">
        <v>-5.9357406705829163</v>
      </c>
      <c r="P17" s="668">
        <v>8092333</v>
      </c>
      <c r="Q17" s="647">
        <f t="shared" si="0"/>
        <v>12.81862626255778</v>
      </c>
      <c r="R17" s="648">
        <f t="shared" si="1"/>
        <v>23.738040893953723</v>
      </c>
      <c r="S17" s="645" t="s">
        <v>703</v>
      </c>
    </row>
    <row r="18" spans="1:19" ht="14.25" customHeight="1">
      <c r="A18" s="6"/>
      <c r="B18" s="18" t="s">
        <v>704</v>
      </c>
      <c r="C18" s="641" t="s">
        <v>705</v>
      </c>
      <c r="D18" s="668">
        <v>16097</v>
      </c>
      <c r="E18" s="650">
        <v>3.1315825950775381E-2</v>
      </c>
      <c r="F18" s="648">
        <v>-4.8021763557868553</v>
      </c>
      <c r="G18" s="668">
        <v>15069</v>
      </c>
      <c r="H18" s="647">
        <v>2.931651375932607E-2</v>
      </c>
      <c r="I18" s="648">
        <v>-6.3862831583524837</v>
      </c>
      <c r="J18" s="668">
        <v>15374</v>
      </c>
      <c r="K18" s="647">
        <v>2.7607245682704611E-2</v>
      </c>
      <c r="L18" s="648">
        <v>2.024022828323055</v>
      </c>
      <c r="M18" s="668">
        <v>18364</v>
      </c>
      <c r="N18" s="647">
        <v>2.5587216446087233E-2</v>
      </c>
      <c r="O18" s="648">
        <v>19.448419409392486</v>
      </c>
      <c r="P18" s="668">
        <v>18566</v>
      </c>
      <c r="Q18" s="647">
        <f t="shared" si="0"/>
        <v>2.9409394693798163E-2</v>
      </c>
      <c r="R18" s="648">
        <f t="shared" si="1"/>
        <v>1.0999782182530993</v>
      </c>
      <c r="S18" s="645" t="s">
        <v>705</v>
      </c>
    </row>
    <row r="19" spans="1:19" ht="14.25" customHeight="1">
      <c r="A19" s="6"/>
      <c r="B19" s="18" t="s">
        <v>706</v>
      </c>
      <c r="C19" s="641" t="s">
        <v>707</v>
      </c>
      <c r="D19" s="668">
        <v>163103</v>
      </c>
      <c r="E19" s="650">
        <v>0.31730789339934878</v>
      </c>
      <c r="F19" s="648">
        <v>-16.810498719792719</v>
      </c>
      <c r="G19" s="668">
        <v>131090</v>
      </c>
      <c r="H19" s="647">
        <v>0.25503363121043565</v>
      </c>
      <c r="I19" s="648">
        <v>-19.6274746632496</v>
      </c>
      <c r="J19" s="668">
        <v>124148</v>
      </c>
      <c r="K19" s="647">
        <v>0.22293380623236714</v>
      </c>
      <c r="L19" s="648">
        <v>-5.2955984438172266</v>
      </c>
      <c r="M19" s="668">
        <v>113698</v>
      </c>
      <c r="N19" s="647">
        <v>0.15841948025959626</v>
      </c>
      <c r="O19" s="648">
        <v>-8.4173728130940475</v>
      </c>
      <c r="P19" s="668">
        <v>109858</v>
      </c>
      <c r="Q19" s="647">
        <f t="shared" si="0"/>
        <v>0.17402010569165563</v>
      </c>
      <c r="R19" s="648">
        <f t="shared" si="1"/>
        <v>-3.3773681155341251</v>
      </c>
      <c r="S19" s="645" t="s">
        <v>707</v>
      </c>
    </row>
    <row r="20" spans="1:19" ht="14.25" customHeight="1">
      <c r="A20" s="6"/>
      <c r="B20" s="18" t="s">
        <v>708</v>
      </c>
      <c r="C20" s="641" t="s">
        <v>709</v>
      </c>
      <c r="D20" s="668">
        <v>671306</v>
      </c>
      <c r="E20" s="650">
        <v>1.3059888088284288</v>
      </c>
      <c r="F20" s="648">
        <v>-1.9593353214881262</v>
      </c>
      <c r="G20" s="668">
        <v>702509</v>
      </c>
      <c r="H20" s="647">
        <v>1.3667207355863293</v>
      </c>
      <c r="I20" s="648">
        <v>4.6481038453402732</v>
      </c>
      <c r="J20" s="668">
        <v>1151927</v>
      </c>
      <c r="K20" s="647">
        <v>2.068526843862422</v>
      </c>
      <c r="L20" s="648">
        <v>63.973272940275507</v>
      </c>
      <c r="M20" s="668">
        <v>1104810</v>
      </c>
      <c r="N20" s="647">
        <v>1.5393711937378367</v>
      </c>
      <c r="O20" s="648">
        <v>-4.090276553983017</v>
      </c>
      <c r="P20" s="668">
        <v>1163960</v>
      </c>
      <c r="Q20" s="647">
        <f t="shared" si="0"/>
        <v>1.843765972627023</v>
      </c>
      <c r="R20" s="648">
        <f t="shared" si="1"/>
        <v>5.3538617499841621</v>
      </c>
      <c r="S20" s="645" t="s">
        <v>709</v>
      </c>
    </row>
    <row r="21" spans="1:19" ht="14.25" customHeight="1">
      <c r="A21" s="6"/>
      <c r="B21" s="18" t="s">
        <v>710</v>
      </c>
      <c r="C21" s="641" t="s">
        <v>711</v>
      </c>
      <c r="D21" s="668">
        <v>14108211</v>
      </c>
      <c r="E21" s="650">
        <v>27.44674660823847</v>
      </c>
      <c r="F21" s="648">
        <v>-7.5164385629706345</v>
      </c>
      <c r="G21" s="668">
        <v>13774691</v>
      </c>
      <c r="H21" s="647">
        <v>26.798454989180769</v>
      </c>
      <c r="I21" s="648">
        <v>-2.3640134103466437</v>
      </c>
      <c r="J21" s="668">
        <v>14892852</v>
      </c>
      <c r="K21" s="647">
        <v>26.743243403158502</v>
      </c>
      <c r="L21" s="648">
        <v>8.1175033254829572</v>
      </c>
      <c r="M21" s="668">
        <v>30825079</v>
      </c>
      <c r="N21" s="647">
        <v>42.949682440684931</v>
      </c>
      <c r="O21" s="648">
        <v>106.97901919659176</v>
      </c>
      <c r="P21" s="668">
        <v>20696353</v>
      </c>
      <c r="Q21" s="647">
        <f t="shared" si="0"/>
        <v>32.783971458535696</v>
      </c>
      <c r="R21" s="648">
        <f t="shared" si="1"/>
        <v>-32.858718707582227</v>
      </c>
      <c r="S21" s="645" t="s">
        <v>711</v>
      </c>
    </row>
    <row r="22" spans="1:19" ht="14.25" customHeight="1">
      <c r="A22" s="6"/>
      <c r="B22" s="18" t="s">
        <v>712</v>
      </c>
      <c r="C22" s="641" t="s">
        <v>713</v>
      </c>
      <c r="D22" s="668">
        <v>3520520</v>
      </c>
      <c r="E22" s="650">
        <v>6.8489775471344814</v>
      </c>
      <c r="F22" s="648">
        <v>4.8503705406829312</v>
      </c>
      <c r="G22" s="668">
        <v>4507236</v>
      </c>
      <c r="H22" s="647">
        <v>8.7687601174948426</v>
      </c>
      <c r="I22" s="648">
        <v>28.027564109847418</v>
      </c>
      <c r="J22" s="668">
        <v>4100387</v>
      </c>
      <c r="K22" s="647">
        <v>7.3631059778306307</v>
      </c>
      <c r="L22" s="648">
        <v>-9.0265741576433953</v>
      </c>
      <c r="M22" s="668">
        <v>4581171</v>
      </c>
      <c r="N22" s="647">
        <v>6.38310901511315</v>
      </c>
      <c r="O22" s="648">
        <v>11.72533226741767</v>
      </c>
      <c r="P22" s="668">
        <v>4696839</v>
      </c>
      <c r="Q22" s="647">
        <f t="shared" si="0"/>
        <v>7.4400081850815605</v>
      </c>
      <c r="R22" s="648">
        <f t="shared" si="1"/>
        <v>2.5248566359998392</v>
      </c>
      <c r="S22" s="645" t="s">
        <v>713</v>
      </c>
    </row>
    <row r="23" spans="1:19" ht="14.25" customHeight="1">
      <c r="A23" s="6"/>
      <c r="B23" s="18" t="s">
        <v>714</v>
      </c>
      <c r="C23" s="641" t="s">
        <v>715</v>
      </c>
      <c r="D23" s="668">
        <v>307512</v>
      </c>
      <c r="E23" s="650">
        <v>0.59824764054015278</v>
      </c>
      <c r="F23" s="648">
        <v>9.5143805467314451</v>
      </c>
      <c r="G23" s="668">
        <v>279793</v>
      </c>
      <c r="H23" s="647">
        <v>0.5443330900698865</v>
      </c>
      <c r="I23" s="648">
        <v>-9.0139571789068356</v>
      </c>
      <c r="J23" s="668">
        <v>295449</v>
      </c>
      <c r="K23" s="647">
        <v>0.53054072653241813</v>
      </c>
      <c r="L23" s="648">
        <v>5.5955652929129798</v>
      </c>
      <c r="M23" s="668">
        <v>537785</v>
      </c>
      <c r="N23" s="647">
        <v>0.74931502921253657</v>
      </c>
      <c r="O23" s="648">
        <v>82.022954892384149</v>
      </c>
      <c r="P23" s="668">
        <v>593164</v>
      </c>
      <c r="Q23" s="647">
        <f t="shared" si="0"/>
        <v>0.93959895476419752</v>
      </c>
      <c r="R23" s="648">
        <f t="shared" si="1"/>
        <v>10.297609639539957</v>
      </c>
      <c r="S23" s="645" t="s">
        <v>715</v>
      </c>
    </row>
    <row r="24" spans="1:19" ht="14.25" customHeight="1">
      <c r="A24" s="6"/>
      <c r="B24" s="18" t="s">
        <v>716</v>
      </c>
      <c r="C24" s="641" t="s">
        <v>717</v>
      </c>
      <c r="D24" s="668">
        <v>11287</v>
      </c>
      <c r="E24" s="650">
        <v>2.1958236162415466E-2</v>
      </c>
      <c r="F24" s="648">
        <v>61.960109054383707</v>
      </c>
      <c r="G24" s="668">
        <v>42390</v>
      </c>
      <c r="H24" s="647">
        <v>8.2469109977956867E-2</v>
      </c>
      <c r="I24" s="648">
        <v>275.56480907238415</v>
      </c>
      <c r="J24" s="668">
        <v>35914</v>
      </c>
      <c r="K24" s="647">
        <v>6.4491129273361092E-2</v>
      </c>
      <c r="L24" s="648">
        <v>-15.277188016041521</v>
      </c>
      <c r="M24" s="668">
        <v>409551</v>
      </c>
      <c r="N24" s="647">
        <v>0.57064202149376342</v>
      </c>
      <c r="O24" s="648">
        <v>1040.3658740324108</v>
      </c>
      <c r="P24" s="668">
        <v>988367</v>
      </c>
      <c r="Q24" s="647">
        <f t="shared" si="0"/>
        <v>1.5656186149588067</v>
      </c>
      <c r="R24" s="648">
        <f t="shared" si="1"/>
        <v>141.32940708239025</v>
      </c>
      <c r="S24" s="645" t="s">
        <v>717</v>
      </c>
    </row>
    <row r="25" spans="1:19" ht="14.25" customHeight="1">
      <c r="A25" s="6"/>
      <c r="B25" s="18" t="s">
        <v>718</v>
      </c>
      <c r="C25" s="641" t="s">
        <v>719</v>
      </c>
      <c r="D25" s="668">
        <v>226950</v>
      </c>
      <c r="E25" s="650">
        <v>0.44151871153186756</v>
      </c>
      <c r="F25" s="648">
        <v>-78.370821051066599</v>
      </c>
      <c r="G25" s="668">
        <v>447764</v>
      </c>
      <c r="H25" s="647">
        <v>0.87111815428567785</v>
      </c>
      <c r="I25" s="648">
        <v>97.296320775501215</v>
      </c>
      <c r="J25" s="668">
        <v>728117</v>
      </c>
      <c r="K25" s="647">
        <v>1.3074869848285309</v>
      </c>
      <c r="L25" s="648">
        <v>62.611777632860168</v>
      </c>
      <c r="M25" s="668">
        <v>268938</v>
      </c>
      <c r="N25" s="647">
        <v>0.37472091137975427</v>
      </c>
      <c r="O25" s="648">
        <v>-63.0639031913827</v>
      </c>
      <c r="P25" s="668">
        <v>292210</v>
      </c>
      <c r="Q25" s="647">
        <f t="shared" si="0"/>
        <v>0.46287402905713459</v>
      </c>
      <c r="R25" s="648">
        <f t="shared" si="1"/>
        <v>8.6532955551093664</v>
      </c>
      <c r="S25" s="645" t="s">
        <v>719</v>
      </c>
    </row>
    <row r="26" spans="1:19" ht="14.25" customHeight="1">
      <c r="A26" s="6" t="s">
        <v>153</v>
      </c>
      <c r="B26" s="18" t="s">
        <v>720</v>
      </c>
      <c r="C26" s="641" t="s">
        <v>721</v>
      </c>
      <c r="D26" s="668">
        <v>96413</v>
      </c>
      <c r="E26" s="650">
        <v>0.18756617552289909</v>
      </c>
      <c r="F26" s="648">
        <v>-26.14068149782436</v>
      </c>
      <c r="G26" s="668">
        <v>8569</v>
      </c>
      <c r="H26" s="647">
        <v>1.6670861132368778E-2</v>
      </c>
      <c r="I26" s="648">
        <v>-91.112194413616422</v>
      </c>
      <c r="J26" s="668">
        <v>34049</v>
      </c>
      <c r="K26" s="647">
        <v>6.1142130106049783E-2</v>
      </c>
      <c r="L26" s="648">
        <v>297.35091609289299</v>
      </c>
      <c r="M26" s="668">
        <v>194905</v>
      </c>
      <c r="N26" s="647">
        <v>0.27156809090746198</v>
      </c>
      <c r="O26" s="648">
        <v>472.42503450908987</v>
      </c>
      <c r="P26" s="668">
        <v>427931</v>
      </c>
      <c r="Q26" s="647">
        <f t="shared" si="0"/>
        <v>0.67786231179100187</v>
      </c>
      <c r="R26" s="648">
        <f t="shared" si="1"/>
        <v>119.55875939560298</v>
      </c>
      <c r="S26" s="645" t="s">
        <v>721</v>
      </c>
    </row>
    <row r="27" spans="1:19" ht="14.25" customHeight="1">
      <c r="A27" s="6"/>
      <c r="B27" s="18" t="s">
        <v>722</v>
      </c>
      <c r="C27" s="641" t="s">
        <v>723</v>
      </c>
      <c r="D27" s="668">
        <v>524077</v>
      </c>
      <c r="E27" s="650">
        <v>1.0195629071755303</v>
      </c>
      <c r="F27" s="648">
        <v>-0.49895102571649375</v>
      </c>
      <c r="G27" s="668">
        <v>573611</v>
      </c>
      <c r="H27" s="647">
        <v>1.1159516075387077</v>
      </c>
      <c r="I27" s="648">
        <v>9.4516645454771009</v>
      </c>
      <c r="J27" s="668">
        <v>639151</v>
      </c>
      <c r="K27" s="647">
        <v>1.1477298481427303</v>
      </c>
      <c r="L27" s="648">
        <v>11.425861777406638</v>
      </c>
      <c r="M27" s="668">
        <v>697980</v>
      </c>
      <c r="N27" s="647">
        <v>0.97252043863210436</v>
      </c>
      <c r="O27" s="648">
        <v>9.2042412512849126</v>
      </c>
      <c r="P27" s="668">
        <v>589348</v>
      </c>
      <c r="Q27" s="647">
        <f t="shared" si="0"/>
        <v>0.93355423591514386</v>
      </c>
      <c r="R27" s="648">
        <f t="shared" si="1"/>
        <v>-15.563769735522499</v>
      </c>
      <c r="S27" s="645" t="s">
        <v>724</v>
      </c>
    </row>
    <row r="28" spans="1:19" ht="14.25" customHeight="1">
      <c r="A28" s="6"/>
      <c r="B28" s="18" t="s">
        <v>725</v>
      </c>
      <c r="C28" s="641" t="s">
        <v>726</v>
      </c>
      <c r="D28" s="668">
        <v>4008005</v>
      </c>
      <c r="E28" s="650">
        <v>7.7973527359034271</v>
      </c>
      <c r="F28" s="648">
        <v>-33.473882307012673</v>
      </c>
      <c r="G28" s="668">
        <v>3084304</v>
      </c>
      <c r="H28" s="647">
        <v>6.0004672276822903</v>
      </c>
      <c r="I28" s="648">
        <v>-23.046403385225318</v>
      </c>
      <c r="J28" s="668">
        <v>4855558</v>
      </c>
      <c r="K28" s="647">
        <v>8.7191741012502835</v>
      </c>
      <c r="L28" s="648">
        <v>57.427996721464552</v>
      </c>
      <c r="M28" s="668">
        <v>4860729</v>
      </c>
      <c r="N28" s="647">
        <v>6.7726271514252421</v>
      </c>
      <c r="O28" s="648">
        <v>0.10649651389191206</v>
      </c>
      <c r="P28" s="668">
        <v>3847238</v>
      </c>
      <c r="Q28" s="647">
        <f t="shared" si="0"/>
        <v>6.0942012723784691</v>
      </c>
      <c r="R28" s="648">
        <f t="shared" si="1"/>
        <v>-20.850596690331841</v>
      </c>
      <c r="S28" s="645" t="s">
        <v>726</v>
      </c>
    </row>
    <row r="29" spans="1:19" ht="6" customHeight="1" thickBot="1">
      <c r="A29" s="3"/>
      <c r="B29" s="3" t="s">
        <v>666</v>
      </c>
      <c r="C29" s="185"/>
      <c r="D29" s="3"/>
      <c r="E29" s="3"/>
      <c r="F29" s="669"/>
      <c r="G29" s="3"/>
      <c r="H29" s="3"/>
      <c r="I29" s="3"/>
      <c r="J29" s="3"/>
      <c r="K29" s="670"/>
      <c r="L29" s="3"/>
      <c r="M29" s="3"/>
      <c r="N29" s="670"/>
      <c r="O29" s="3"/>
      <c r="P29" s="3"/>
      <c r="Q29" s="670"/>
      <c r="R29" s="3"/>
      <c r="S29" s="291"/>
    </row>
    <row r="31" spans="1:19">
      <c r="B31" s="1" t="s">
        <v>727</v>
      </c>
    </row>
    <row r="35" spans="2:17" ht="14.25">
      <c r="B35" s="31"/>
    </row>
    <row r="47" spans="2:17">
      <c r="Q47" s="6"/>
    </row>
  </sheetData>
  <mergeCells count="9">
    <mergeCell ref="S3:S4"/>
    <mergeCell ref="A6:B6"/>
    <mergeCell ref="A1:R1"/>
    <mergeCell ref="A3:C4"/>
    <mergeCell ref="D3:F3"/>
    <mergeCell ref="G3:I3"/>
    <mergeCell ref="J3:L3"/>
    <mergeCell ref="M3:O3"/>
    <mergeCell ref="P3:R3"/>
  </mergeCells>
  <phoneticPr fontId="3"/>
  <pageMargins left="0.78740157480314965" right="0.39370078740157483" top="0.98425196850393704" bottom="0.59055118110236227" header="0.51181102362204722" footer="0.51181102362204722"/>
  <pageSetup paperSize="9" scale="50" firstPageNumber="173" orientation="portrait" useFirstPageNumber="1" horizontalDpi="400" verticalDpi="4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S21"/>
  <sheetViews>
    <sheetView view="pageBreakPreview" zoomScale="90" zoomScaleNormal="100" zoomScaleSheetLayoutView="90" workbookViewId="0">
      <selection activeCell="N17" sqref="N17"/>
    </sheetView>
  </sheetViews>
  <sheetFormatPr defaultRowHeight="12"/>
  <cols>
    <col min="1" max="1" width="2.5" style="1" customWidth="1"/>
    <col min="2" max="2" width="22.125" style="1" customWidth="1"/>
    <col min="3" max="3" width="2.75" style="1" customWidth="1"/>
    <col min="4" max="4" width="12.375" style="1" customWidth="1"/>
    <col min="5" max="5" width="7.75" style="1" customWidth="1"/>
    <col min="6" max="6" width="9.375" style="1" customWidth="1"/>
    <col min="7" max="7" width="12" style="1" customWidth="1"/>
    <col min="8" max="8" width="7.625" style="1" customWidth="1"/>
    <col min="9" max="9" width="9.25" style="1" customWidth="1"/>
    <col min="10" max="10" width="12.375" style="1" customWidth="1"/>
    <col min="11" max="11" width="7.625" style="1" customWidth="1"/>
    <col min="12" max="12" width="8.625" style="1" customWidth="1"/>
    <col min="13" max="13" width="12" style="1" customWidth="1"/>
    <col min="14" max="14" width="7.5" style="1" customWidth="1"/>
    <col min="15" max="15" width="8.625" style="1" customWidth="1"/>
    <col min="16" max="16" width="12" style="1" customWidth="1"/>
    <col min="17" max="17" width="7.5" style="1" customWidth="1"/>
    <col min="18" max="18" width="9.625" style="1" bestFit="1" customWidth="1"/>
    <col min="19" max="19" width="3.375" style="1" customWidth="1"/>
    <col min="20" max="16384" width="9" style="1"/>
  </cols>
  <sheetData>
    <row r="1" spans="1:19" ht="18.75">
      <c r="A1" s="1018" t="s">
        <v>728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</row>
    <row r="2" spans="1:19" ht="12.75" thickBot="1">
      <c r="A2" s="6"/>
      <c r="B2" s="6"/>
      <c r="C2" s="6"/>
      <c r="S2" s="3"/>
    </row>
    <row r="3" spans="1:19" ht="14.25" customHeight="1">
      <c r="A3" s="1019" t="s">
        <v>729</v>
      </c>
      <c r="B3" s="1019"/>
      <c r="C3" s="1020"/>
      <c r="D3" s="1275">
        <v>29</v>
      </c>
      <c r="E3" s="1028"/>
      <c r="F3" s="1029"/>
      <c r="G3" s="1275">
        <v>30</v>
      </c>
      <c r="H3" s="1028"/>
      <c r="I3" s="1029"/>
      <c r="J3" s="1275" t="s">
        <v>200</v>
      </c>
      <c r="K3" s="1028"/>
      <c r="L3" s="1029"/>
      <c r="M3" s="1275" t="s">
        <v>634</v>
      </c>
      <c r="N3" s="1028"/>
      <c r="O3" s="1029"/>
      <c r="P3" s="1275" t="s">
        <v>635</v>
      </c>
      <c r="Q3" s="1028"/>
      <c r="R3" s="1028"/>
      <c r="S3" s="1217" t="s">
        <v>633</v>
      </c>
    </row>
    <row r="4" spans="1:19" ht="14.25" customHeight="1">
      <c r="A4" s="1023"/>
      <c r="B4" s="1023"/>
      <c r="C4" s="1024"/>
      <c r="D4" s="662" t="s">
        <v>730</v>
      </c>
      <c r="E4" s="671" t="s">
        <v>688</v>
      </c>
      <c r="F4" s="672" t="s">
        <v>689</v>
      </c>
      <c r="G4" s="662" t="s">
        <v>730</v>
      </c>
      <c r="H4" s="671" t="s">
        <v>688</v>
      </c>
      <c r="I4" s="672" t="s">
        <v>689</v>
      </c>
      <c r="J4" s="662" t="s">
        <v>731</v>
      </c>
      <c r="K4" s="671" t="s">
        <v>637</v>
      </c>
      <c r="L4" s="672" t="s">
        <v>638</v>
      </c>
      <c r="M4" s="662" t="s">
        <v>731</v>
      </c>
      <c r="N4" s="671" t="s">
        <v>637</v>
      </c>
      <c r="O4" s="673" t="s">
        <v>638</v>
      </c>
      <c r="P4" s="662" t="s">
        <v>731</v>
      </c>
      <c r="Q4" s="671" t="s">
        <v>637</v>
      </c>
      <c r="R4" s="673" t="s">
        <v>638</v>
      </c>
      <c r="S4" s="1219"/>
    </row>
    <row r="5" spans="1:19" ht="14.25" customHeight="1">
      <c r="A5" s="6"/>
      <c r="B5" s="6"/>
      <c r="C5" s="169"/>
      <c r="D5" s="8" t="s">
        <v>732</v>
      </c>
      <c r="E5" s="139" t="s">
        <v>640</v>
      </c>
      <c r="F5" s="8" t="s">
        <v>640</v>
      </c>
      <c r="G5" s="8" t="s">
        <v>639</v>
      </c>
      <c r="H5" s="139" t="s">
        <v>640</v>
      </c>
      <c r="I5" s="8" t="s">
        <v>640</v>
      </c>
      <c r="J5" s="8" t="s">
        <v>639</v>
      </c>
      <c r="K5" s="139" t="s">
        <v>640</v>
      </c>
      <c r="L5" s="8" t="s">
        <v>640</v>
      </c>
      <c r="M5" s="8" t="s">
        <v>639</v>
      </c>
      <c r="N5" s="139" t="s">
        <v>641</v>
      </c>
      <c r="O5" s="8" t="s">
        <v>641</v>
      </c>
      <c r="P5" s="8" t="s">
        <v>639</v>
      </c>
      <c r="Q5" s="139" t="s">
        <v>641</v>
      </c>
      <c r="R5" s="8" t="s">
        <v>641</v>
      </c>
      <c r="S5" s="163"/>
    </row>
    <row r="6" spans="1:19" s="28" customFormat="1" ht="16.5" customHeight="1">
      <c r="A6" s="1075" t="s">
        <v>691</v>
      </c>
      <c r="B6" s="1075"/>
      <c r="C6" s="666" t="s">
        <v>643</v>
      </c>
      <c r="D6" s="286">
        <v>51393556</v>
      </c>
      <c r="E6" s="674">
        <v>100</v>
      </c>
      <c r="F6" s="675">
        <v>-5.9104248301667042</v>
      </c>
      <c r="G6" s="286">
        <v>51367015</v>
      </c>
      <c r="H6" s="676">
        <v>100</v>
      </c>
      <c r="I6" s="675">
        <v>-5.1642661192772721E-2</v>
      </c>
      <c r="J6" s="286">
        <v>55493375</v>
      </c>
      <c r="K6" s="676">
        <v>100</v>
      </c>
      <c r="L6" s="675">
        <v>8.0330928320440762</v>
      </c>
      <c r="M6" s="286">
        <v>71342284</v>
      </c>
      <c r="N6" s="676">
        <v>100</v>
      </c>
      <c r="O6" s="675">
        <v>28.560001982218608</v>
      </c>
      <c r="P6" s="677">
        <f>SUM(P7:P17)</f>
        <v>62397626</v>
      </c>
      <c r="Q6" s="678">
        <f>P6/$P$6*100</f>
        <v>100</v>
      </c>
      <c r="R6" s="679">
        <f>P6/M6*100-100</f>
        <v>-12.537667002643204</v>
      </c>
      <c r="S6" s="667" t="s">
        <v>643</v>
      </c>
    </row>
    <row r="7" spans="1:19" ht="16.5" customHeight="1">
      <c r="A7" s="6"/>
      <c r="B7" s="18" t="s">
        <v>733</v>
      </c>
      <c r="C7" s="641" t="s">
        <v>645</v>
      </c>
      <c r="D7" s="161">
        <v>6714514</v>
      </c>
      <c r="E7" s="680">
        <v>13.06489475061815</v>
      </c>
      <c r="F7" s="681">
        <v>1.3388105026300963</v>
      </c>
      <c r="G7" s="161">
        <v>6950872</v>
      </c>
      <c r="H7" s="682">
        <v>13.531781046650268</v>
      </c>
      <c r="I7" s="681">
        <v>3.5201058483160637</v>
      </c>
      <c r="J7" s="161">
        <v>6825295</v>
      </c>
      <c r="K7" s="682">
        <v>12.299296988153992</v>
      </c>
      <c r="L7" s="681">
        <v>-1.8066366349430751</v>
      </c>
      <c r="M7" s="161">
        <v>7193919</v>
      </c>
      <c r="N7" s="682">
        <v>10.083667912846748</v>
      </c>
      <c r="O7" s="681">
        <v>5.4008508057160896</v>
      </c>
      <c r="P7" s="683">
        <v>7383113</v>
      </c>
      <c r="Q7" s="684">
        <f t="shared" ref="Q7:Q16" si="0">P7/$P$6*100</f>
        <v>11.832362019670429</v>
      </c>
      <c r="R7" s="685">
        <f t="shared" ref="R7:R16" si="1">P7/M7*100-100</f>
        <v>2.6299156273513802</v>
      </c>
      <c r="S7" s="645" t="s">
        <v>645</v>
      </c>
    </row>
    <row r="8" spans="1:19" ht="16.5" customHeight="1">
      <c r="A8" s="6"/>
      <c r="B8" s="18" t="s">
        <v>734</v>
      </c>
      <c r="C8" s="641" t="s">
        <v>647</v>
      </c>
      <c r="D8" s="161">
        <v>20914330</v>
      </c>
      <c r="E8" s="680">
        <v>40.694459826831206</v>
      </c>
      <c r="F8" s="681">
        <v>1.4633605353439521</v>
      </c>
      <c r="G8" s="161">
        <v>20633035</v>
      </c>
      <c r="H8" s="682">
        <v>40.16786842684941</v>
      </c>
      <c r="I8" s="681">
        <v>-1.3449869061069535</v>
      </c>
      <c r="J8" s="161">
        <v>21035558</v>
      </c>
      <c r="K8" s="682">
        <v>37.906431173090482</v>
      </c>
      <c r="L8" s="681">
        <v>1.9508666563111063</v>
      </c>
      <c r="M8" s="161">
        <v>21091983</v>
      </c>
      <c r="N8" s="686">
        <v>29.564490814451638</v>
      </c>
      <c r="O8" s="681">
        <v>0.26823628828861956</v>
      </c>
      <c r="P8" s="683">
        <v>22317355</v>
      </c>
      <c r="Q8" s="687">
        <f t="shared" si="0"/>
        <v>35.766352713483037</v>
      </c>
      <c r="R8" s="685">
        <f t="shared" si="1"/>
        <v>5.8096576315275854</v>
      </c>
      <c r="S8" s="645" t="s">
        <v>647</v>
      </c>
    </row>
    <row r="9" spans="1:19" ht="16.5" customHeight="1">
      <c r="A9" s="6"/>
      <c r="B9" s="18" t="s">
        <v>662</v>
      </c>
      <c r="C9" s="641" t="s">
        <v>649</v>
      </c>
      <c r="D9" s="161">
        <v>4239011</v>
      </c>
      <c r="E9" s="680">
        <v>8.2481371789101345</v>
      </c>
      <c r="F9" s="681">
        <v>-2.9424680894712907</v>
      </c>
      <c r="G9" s="161">
        <v>4144528</v>
      </c>
      <c r="H9" s="682">
        <v>8.0684618329486337</v>
      </c>
      <c r="I9" s="681">
        <v>-2.2288925412083103</v>
      </c>
      <c r="J9" s="161">
        <v>4187610</v>
      </c>
      <c r="K9" s="682">
        <v>7.5461440216962838</v>
      </c>
      <c r="L9" s="681">
        <v>1.0394911073106528</v>
      </c>
      <c r="M9" s="161">
        <v>4231640</v>
      </c>
      <c r="N9" s="686">
        <v>5.9314613476630491</v>
      </c>
      <c r="O9" s="681">
        <v>1.0514350667803427</v>
      </c>
      <c r="P9" s="683">
        <v>4164864</v>
      </c>
      <c r="Q9" s="687">
        <f t="shared" si="0"/>
        <v>6.6747154771561341</v>
      </c>
      <c r="R9" s="685">
        <f t="shared" si="1"/>
        <v>-1.5780170335850841</v>
      </c>
      <c r="S9" s="645" t="s">
        <v>649</v>
      </c>
    </row>
    <row r="10" spans="1:19" ht="16.5" customHeight="1">
      <c r="A10" s="6"/>
      <c r="B10" s="18" t="s">
        <v>735</v>
      </c>
      <c r="C10" s="641" t="s">
        <v>651</v>
      </c>
      <c r="D10" s="161">
        <v>5763521</v>
      </c>
      <c r="E10" s="680">
        <v>11.214481831146301</v>
      </c>
      <c r="F10" s="681">
        <v>-7.8189593641226907E-2</v>
      </c>
      <c r="G10" s="161">
        <v>5638443</v>
      </c>
      <c r="H10" s="682">
        <v>10.976777607186246</v>
      </c>
      <c r="I10" s="681">
        <v>-2.1701664659502455</v>
      </c>
      <c r="J10" s="161">
        <v>6006200</v>
      </c>
      <c r="K10" s="682">
        <v>10.823273949367831</v>
      </c>
      <c r="L10" s="681">
        <v>6.5223147595887809</v>
      </c>
      <c r="M10" s="161">
        <v>7263607</v>
      </c>
      <c r="N10" s="686">
        <v>10.18134911408219</v>
      </c>
      <c r="O10" s="681">
        <v>20.935150344643858</v>
      </c>
      <c r="P10" s="683">
        <v>8213454</v>
      </c>
      <c r="Q10" s="687">
        <f t="shared" si="0"/>
        <v>13.163087326431297</v>
      </c>
      <c r="R10" s="685">
        <f t="shared" si="1"/>
        <v>13.076795041361677</v>
      </c>
      <c r="S10" s="645" t="s">
        <v>651</v>
      </c>
    </row>
    <row r="11" spans="1:19" ht="16.5" customHeight="1">
      <c r="A11" s="6"/>
      <c r="B11" s="18" t="s">
        <v>736</v>
      </c>
      <c r="C11" s="641" t="s">
        <v>653</v>
      </c>
      <c r="D11" s="161">
        <v>191578</v>
      </c>
      <c r="E11" s="680">
        <v>0.3727665779733163</v>
      </c>
      <c r="F11" s="681">
        <v>-12.958259692229404</v>
      </c>
      <c r="G11" s="161">
        <v>229609</v>
      </c>
      <c r="H11" s="688">
        <v>0.44699696877461154</v>
      </c>
      <c r="I11" s="681">
        <v>19.851444320329065</v>
      </c>
      <c r="J11" s="161">
        <v>279785</v>
      </c>
      <c r="K11" s="688">
        <v>0.50417730044352138</v>
      </c>
      <c r="L11" s="681">
        <v>21.852801937206294</v>
      </c>
      <c r="M11" s="161">
        <v>242174</v>
      </c>
      <c r="N11" s="686">
        <v>0.33945366817804712</v>
      </c>
      <c r="O11" s="681">
        <v>-13.442822167021106</v>
      </c>
      <c r="P11" s="683">
        <v>180849</v>
      </c>
      <c r="Q11" s="687">
        <f t="shared" si="0"/>
        <v>0.28983314204934657</v>
      </c>
      <c r="R11" s="685">
        <f t="shared" si="1"/>
        <v>-25.322701858993952</v>
      </c>
      <c r="S11" s="645" t="s">
        <v>653</v>
      </c>
    </row>
    <row r="12" spans="1:19" ht="16.5" customHeight="1">
      <c r="A12" s="6"/>
      <c r="B12" s="18" t="s">
        <v>737</v>
      </c>
      <c r="C12" s="641" t="s">
        <v>655</v>
      </c>
      <c r="D12" s="161">
        <v>4690194</v>
      </c>
      <c r="E12" s="680">
        <v>9.1260351784180873</v>
      </c>
      <c r="F12" s="681">
        <v>55.188918976867541</v>
      </c>
      <c r="G12" s="161">
        <v>4777338</v>
      </c>
      <c r="H12" s="682">
        <v>9.3004002665913141</v>
      </c>
      <c r="I12" s="681">
        <v>1.8580041678446548</v>
      </c>
      <c r="J12" s="161">
        <v>5487172</v>
      </c>
      <c r="K12" s="682">
        <v>9.8879767179415552</v>
      </c>
      <c r="L12" s="681">
        <v>14.85835835772977</v>
      </c>
      <c r="M12" s="161">
        <v>17615590</v>
      </c>
      <c r="N12" s="686">
        <v>24.691654110765505</v>
      </c>
      <c r="O12" s="681">
        <v>221.03221841779333</v>
      </c>
      <c r="P12" s="683">
        <v>7390383</v>
      </c>
      <c r="Q12" s="687">
        <f t="shared" si="0"/>
        <v>11.844013103960076</v>
      </c>
      <c r="R12" s="685">
        <f t="shared" si="1"/>
        <v>-58.046349852602155</v>
      </c>
      <c r="S12" s="645" t="s">
        <v>655</v>
      </c>
    </row>
    <row r="13" spans="1:19" ht="16.5" customHeight="1">
      <c r="A13" s="6"/>
      <c r="B13" s="18" t="s">
        <v>738</v>
      </c>
      <c r="C13" s="641" t="s">
        <v>657</v>
      </c>
      <c r="D13" s="161">
        <v>240828</v>
      </c>
      <c r="E13" s="680">
        <v>0.46859571266094141</v>
      </c>
      <c r="F13" s="681">
        <v>550.76336909233396</v>
      </c>
      <c r="G13" s="161">
        <v>16857</v>
      </c>
      <c r="H13" s="688">
        <v>3.2816779406005976E-2</v>
      </c>
      <c r="I13" s="681">
        <v>-93.000398624744633</v>
      </c>
      <c r="J13" s="161">
        <v>174607</v>
      </c>
      <c r="K13" s="688">
        <v>0.31464476615451847</v>
      </c>
      <c r="L13" s="681">
        <v>935.81301536453702</v>
      </c>
      <c r="M13" s="161">
        <v>883448</v>
      </c>
      <c r="N13" s="686">
        <v>1.2383231240536117</v>
      </c>
      <c r="O13" s="681">
        <v>405.96367843213619</v>
      </c>
      <c r="P13" s="683">
        <v>2864952</v>
      </c>
      <c r="Q13" s="687">
        <f t="shared" si="0"/>
        <v>4.5914439116642027</v>
      </c>
      <c r="R13" s="685">
        <f t="shared" si="1"/>
        <v>224.29209189448613</v>
      </c>
      <c r="S13" s="645" t="s">
        <v>657</v>
      </c>
    </row>
    <row r="14" spans="1:19" ht="16.5" customHeight="1">
      <c r="A14" s="6"/>
      <c r="B14" s="18" t="s">
        <v>739</v>
      </c>
      <c r="C14" s="641" t="s">
        <v>659</v>
      </c>
      <c r="D14" s="161">
        <v>182996</v>
      </c>
      <c r="E14" s="680">
        <v>0.35606798642226661</v>
      </c>
      <c r="F14" s="681">
        <v>1933.2888888888888</v>
      </c>
      <c r="G14" s="161">
        <v>153126</v>
      </c>
      <c r="H14" s="689">
        <v>0.29810180716165813</v>
      </c>
      <c r="I14" s="681">
        <v>-16.32276115324926</v>
      </c>
      <c r="J14" s="161">
        <v>5000</v>
      </c>
      <c r="K14" s="688">
        <v>9.0100845371181692E-3</v>
      </c>
      <c r="L14" s="681">
        <v>-96.734715201859899</v>
      </c>
      <c r="M14" s="161">
        <v>5000</v>
      </c>
      <c r="N14" s="686">
        <v>7.0084663956090885E-3</v>
      </c>
      <c r="O14" s="681">
        <v>0</v>
      </c>
      <c r="P14" s="683">
        <v>5000</v>
      </c>
      <c r="Q14" s="687">
        <f>P14/$P$6*100</f>
        <v>8.0131253711479347E-3</v>
      </c>
      <c r="R14" s="685">
        <f t="shared" si="1"/>
        <v>0</v>
      </c>
      <c r="S14" s="645" t="s">
        <v>659</v>
      </c>
    </row>
    <row r="15" spans="1:19" ht="16.5" customHeight="1">
      <c r="A15" s="6"/>
      <c r="B15" s="18" t="s">
        <v>740</v>
      </c>
      <c r="C15" s="641" t="s">
        <v>661</v>
      </c>
      <c r="D15" s="161">
        <v>5227313</v>
      </c>
      <c r="E15" s="680">
        <v>10.171144802667479</v>
      </c>
      <c r="F15" s="681">
        <v>-26.733167718438978</v>
      </c>
      <c r="G15" s="161">
        <v>5326406</v>
      </c>
      <c r="H15" s="682">
        <v>10.369311901810919</v>
      </c>
      <c r="I15" s="681">
        <v>1.8956775689536869</v>
      </c>
      <c r="J15" s="161">
        <v>5571988</v>
      </c>
      <c r="K15" s="682">
        <v>10.0408165839616</v>
      </c>
      <c r="L15" s="681">
        <v>4.610651159524835</v>
      </c>
      <c r="M15" s="161">
        <v>5531678</v>
      </c>
      <c r="N15" s="686">
        <v>7.7537158748660202</v>
      </c>
      <c r="O15" s="681">
        <v>-0.7234401796988692</v>
      </c>
      <c r="P15" s="683">
        <v>5623963</v>
      </c>
      <c r="Q15" s="687">
        <f t="shared" si="0"/>
        <v>9.0131041203394506</v>
      </c>
      <c r="R15" s="685">
        <f t="shared" si="1"/>
        <v>1.6683002879054101</v>
      </c>
      <c r="S15" s="645" t="s">
        <v>661</v>
      </c>
    </row>
    <row r="16" spans="1:19" ht="16.5" customHeight="1">
      <c r="A16" s="6"/>
      <c r="B16" s="18" t="s">
        <v>741</v>
      </c>
      <c r="C16" s="641" t="s">
        <v>663</v>
      </c>
      <c r="D16" s="161">
        <v>3229271</v>
      </c>
      <c r="E16" s="680">
        <v>6.2834161543521132</v>
      </c>
      <c r="F16" s="681">
        <v>-52.684070844566079</v>
      </c>
      <c r="G16" s="161">
        <v>3466008</v>
      </c>
      <c r="H16" s="682">
        <v>6.7475363324109843</v>
      </c>
      <c r="I16" s="681">
        <v>7.33097346119294</v>
      </c>
      <c r="J16" s="161">
        <v>5902274</v>
      </c>
      <c r="K16" s="682">
        <v>10.635997540246922</v>
      </c>
      <c r="L16" s="681">
        <v>70.290258995362962</v>
      </c>
      <c r="M16" s="161">
        <v>7281398</v>
      </c>
      <c r="N16" s="686">
        <v>10.206286639211045</v>
      </c>
      <c r="O16" s="681">
        <v>23.365977248768857</v>
      </c>
      <c r="P16" s="683">
        <v>4253693</v>
      </c>
      <c r="Q16" s="687">
        <f t="shared" si="0"/>
        <v>6.8170750598748748</v>
      </c>
      <c r="R16" s="685">
        <f t="shared" si="1"/>
        <v>-41.581369401864862</v>
      </c>
      <c r="S16" s="645" t="s">
        <v>663</v>
      </c>
    </row>
    <row r="17" spans="1:19" s="697" customFormat="1" ht="17.25" customHeight="1" thickBot="1">
      <c r="A17" s="3"/>
      <c r="B17" s="18" t="s">
        <v>742</v>
      </c>
      <c r="C17" s="289" t="s">
        <v>743</v>
      </c>
      <c r="D17" s="4" t="s">
        <v>198</v>
      </c>
      <c r="E17" s="4" t="s">
        <v>198</v>
      </c>
      <c r="F17" s="4" t="s">
        <v>198</v>
      </c>
      <c r="G17" s="690">
        <v>30793</v>
      </c>
      <c r="H17" s="691">
        <v>5.9947030209950875E-2</v>
      </c>
      <c r="I17" s="4" t="s">
        <v>198</v>
      </c>
      <c r="J17" s="690">
        <v>17886</v>
      </c>
      <c r="K17" s="692">
        <v>3.2230874406179118E-2</v>
      </c>
      <c r="L17" s="693">
        <v>-41.915370376384246</v>
      </c>
      <c r="M17" s="690">
        <v>1847</v>
      </c>
      <c r="N17" s="692">
        <v>2.5889274865379974E-3</v>
      </c>
      <c r="O17" s="694">
        <v>-89.673487643967349</v>
      </c>
      <c r="P17" s="690" t="s">
        <v>198</v>
      </c>
      <c r="Q17" s="695" t="s">
        <v>198</v>
      </c>
      <c r="R17" s="696" t="s">
        <v>198</v>
      </c>
      <c r="S17" s="613" t="s">
        <v>743</v>
      </c>
    </row>
    <row r="18" spans="1:19" ht="5.25" customHeight="1">
      <c r="B18" s="422"/>
    </row>
    <row r="19" spans="1:19" ht="16.5" customHeight="1">
      <c r="B19" s="1" t="s">
        <v>744</v>
      </c>
    </row>
    <row r="21" spans="1:19" ht="14.25">
      <c r="B21" s="31"/>
    </row>
  </sheetData>
  <mergeCells count="9">
    <mergeCell ref="S3:S4"/>
    <mergeCell ref="A6:B6"/>
    <mergeCell ref="A1:R1"/>
    <mergeCell ref="A3:C4"/>
    <mergeCell ref="D3:F3"/>
    <mergeCell ref="G3:I3"/>
    <mergeCell ref="J3:L3"/>
    <mergeCell ref="M3:O3"/>
    <mergeCell ref="P3:R3"/>
  </mergeCells>
  <phoneticPr fontId="3"/>
  <pageMargins left="0.78740157480314965" right="0.39370078740157483" top="0.98425196850393704" bottom="0.59055118110236227" header="0.51181102362204722" footer="0.51181102362204722"/>
  <pageSetup paperSize="9" scale="51" firstPageNumber="173" orientation="portrait" useFirstPageNumber="1" horizontalDpi="400" verticalDpi="4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H30"/>
  <sheetViews>
    <sheetView view="pageBreakPreview" zoomScaleNormal="100" zoomScaleSheetLayoutView="100" workbookViewId="0">
      <selection activeCell="N17" sqref="N17"/>
    </sheetView>
  </sheetViews>
  <sheetFormatPr defaultRowHeight="12"/>
  <cols>
    <col min="1" max="1" width="9.5" style="698" customWidth="1"/>
    <col min="2" max="8" width="10.125" style="698" customWidth="1"/>
    <col min="9" max="255" width="9" style="698"/>
    <col min="256" max="256" width="9.5" style="698" customWidth="1"/>
    <col min="257" max="257" width="10.25" style="698" customWidth="1"/>
    <col min="258" max="258" width="10" style="698" customWidth="1"/>
    <col min="259" max="259" width="12.5" style="698" customWidth="1"/>
    <col min="260" max="261" width="6" style="698" customWidth="1"/>
    <col min="262" max="262" width="11.125" style="698" customWidth="1"/>
    <col min="263" max="263" width="9.75" style="698" customWidth="1"/>
    <col min="264" max="264" width="11.125" style="698" customWidth="1"/>
    <col min="265" max="511" width="9" style="698"/>
    <col min="512" max="512" width="9.5" style="698" customWidth="1"/>
    <col min="513" max="513" width="10.25" style="698" customWidth="1"/>
    <col min="514" max="514" width="10" style="698" customWidth="1"/>
    <col min="515" max="515" width="12.5" style="698" customWidth="1"/>
    <col min="516" max="517" width="6" style="698" customWidth="1"/>
    <col min="518" max="518" width="11.125" style="698" customWidth="1"/>
    <col min="519" max="519" width="9.75" style="698" customWidth="1"/>
    <col min="520" max="520" width="11.125" style="698" customWidth="1"/>
    <col min="521" max="767" width="9" style="698"/>
    <col min="768" max="768" width="9.5" style="698" customWidth="1"/>
    <col min="769" max="769" width="10.25" style="698" customWidth="1"/>
    <col min="770" max="770" width="10" style="698" customWidth="1"/>
    <col min="771" max="771" width="12.5" style="698" customWidth="1"/>
    <col min="772" max="773" width="6" style="698" customWidth="1"/>
    <col min="774" max="774" width="11.125" style="698" customWidth="1"/>
    <col min="775" max="775" width="9.75" style="698" customWidth="1"/>
    <col min="776" max="776" width="11.125" style="698" customWidth="1"/>
    <col min="777" max="1023" width="9" style="698"/>
    <col min="1024" max="1024" width="9.5" style="698" customWidth="1"/>
    <col min="1025" max="1025" width="10.25" style="698" customWidth="1"/>
    <col min="1026" max="1026" width="10" style="698" customWidth="1"/>
    <col min="1027" max="1027" width="12.5" style="698" customWidth="1"/>
    <col min="1028" max="1029" width="6" style="698" customWidth="1"/>
    <col min="1030" max="1030" width="11.125" style="698" customWidth="1"/>
    <col min="1031" max="1031" width="9.75" style="698" customWidth="1"/>
    <col min="1032" max="1032" width="11.125" style="698" customWidth="1"/>
    <col min="1033" max="1279" width="9" style="698"/>
    <col min="1280" max="1280" width="9.5" style="698" customWidth="1"/>
    <col min="1281" max="1281" width="10.25" style="698" customWidth="1"/>
    <col min="1282" max="1282" width="10" style="698" customWidth="1"/>
    <col min="1283" max="1283" width="12.5" style="698" customWidth="1"/>
    <col min="1284" max="1285" width="6" style="698" customWidth="1"/>
    <col min="1286" max="1286" width="11.125" style="698" customWidth="1"/>
    <col min="1287" max="1287" width="9.75" style="698" customWidth="1"/>
    <col min="1288" max="1288" width="11.125" style="698" customWidth="1"/>
    <col min="1289" max="1535" width="9" style="698"/>
    <col min="1536" max="1536" width="9.5" style="698" customWidth="1"/>
    <col min="1537" max="1537" width="10.25" style="698" customWidth="1"/>
    <col min="1538" max="1538" width="10" style="698" customWidth="1"/>
    <col min="1539" max="1539" width="12.5" style="698" customWidth="1"/>
    <col min="1540" max="1541" width="6" style="698" customWidth="1"/>
    <col min="1542" max="1542" width="11.125" style="698" customWidth="1"/>
    <col min="1543" max="1543" width="9.75" style="698" customWidth="1"/>
    <col min="1544" max="1544" width="11.125" style="698" customWidth="1"/>
    <col min="1545" max="1791" width="9" style="698"/>
    <col min="1792" max="1792" width="9.5" style="698" customWidth="1"/>
    <col min="1793" max="1793" width="10.25" style="698" customWidth="1"/>
    <col min="1794" max="1794" width="10" style="698" customWidth="1"/>
    <col min="1795" max="1795" width="12.5" style="698" customWidth="1"/>
    <col min="1796" max="1797" width="6" style="698" customWidth="1"/>
    <col min="1798" max="1798" width="11.125" style="698" customWidth="1"/>
    <col min="1799" max="1799" width="9.75" style="698" customWidth="1"/>
    <col min="1800" max="1800" width="11.125" style="698" customWidth="1"/>
    <col min="1801" max="2047" width="9" style="698"/>
    <col min="2048" max="2048" width="9.5" style="698" customWidth="1"/>
    <col min="2049" max="2049" width="10.25" style="698" customWidth="1"/>
    <col min="2050" max="2050" width="10" style="698" customWidth="1"/>
    <col min="2051" max="2051" width="12.5" style="698" customWidth="1"/>
    <col min="2052" max="2053" width="6" style="698" customWidth="1"/>
    <col min="2054" max="2054" width="11.125" style="698" customWidth="1"/>
    <col min="2055" max="2055" width="9.75" style="698" customWidth="1"/>
    <col min="2056" max="2056" width="11.125" style="698" customWidth="1"/>
    <col min="2057" max="2303" width="9" style="698"/>
    <col min="2304" max="2304" width="9.5" style="698" customWidth="1"/>
    <col min="2305" max="2305" width="10.25" style="698" customWidth="1"/>
    <col min="2306" max="2306" width="10" style="698" customWidth="1"/>
    <col min="2307" max="2307" width="12.5" style="698" customWidth="1"/>
    <col min="2308" max="2309" width="6" style="698" customWidth="1"/>
    <col min="2310" max="2310" width="11.125" style="698" customWidth="1"/>
    <col min="2311" max="2311" width="9.75" style="698" customWidth="1"/>
    <col min="2312" max="2312" width="11.125" style="698" customWidth="1"/>
    <col min="2313" max="2559" width="9" style="698"/>
    <col min="2560" max="2560" width="9.5" style="698" customWidth="1"/>
    <col min="2561" max="2561" width="10.25" style="698" customWidth="1"/>
    <col min="2562" max="2562" width="10" style="698" customWidth="1"/>
    <col min="2563" max="2563" width="12.5" style="698" customWidth="1"/>
    <col min="2564" max="2565" width="6" style="698" customWidth="1"/>
    <col min="2566" max="2566" width="11.125" style="698" customWidth="1"/>
    <col min="2567" max="2567" width="9.75" style="698" customWidth="1"/>
    <col min="2568" max="2568" width="11.125" style="698" customWidth="1"/>
    <col min="2569" max="2815" width="9" style="698"/>
    <col min="2816" max="2816" width="9.5" style="698" customWidth="1"/>
    <col min="2817" max="2817" width="10.25" style="698" customWidth="1"/>
    <col min="2818" max="2818" width="10" style="698" customWidth="1"/>
    <col min="2819" max="2819" width="12.5" style="698" customWidth="1"/>
    <col min="2820" max="2821" width="6" style="698" customWidth="1"/>
    <col min="2822" max="2822" width="11.125" style="698" customWidth="1"/>
    <col min="2823" max="2823" width="9.75" style="698" customWidth="1"/>
    <col min="2824" max="2824" width="11.125" style="698" customWidth="1"/>
    <col min="2825" max="3071" width="9" style="698"/>
    <col min="3072" max="3072" width="9.5" style="698" customWidth="1"/>
    <col min="3073" max="3073" width="10.25" style="698" customWidth="1"/>
    <col min="3074" max="3074" width="10" style="698" customWidth="1"/>
    <col min="3075" max="3075" width="12.5" style="698" customWidth="1"/>
    <col min="3076" max="3077" width="6" style="698" customWidth="1"/>
    <col min="3078" max="3078" width="11.125" style="698" customWidth="1"/>
    <col min="3079" max="3079" width="9.75" style="698" customWidth="1"/>
    <col min="3080" max="3080" width="11.125" style="698" customWidth="1"/>
    <col min="3081" max="3327" width="9" style="698"/>
    <col min="3328" max="3328" width="9.5" style="698" customWidth="1"/>
    <col min="3329" max="3329" width="10.25" style="698" customWidth="1"/>
    <col min="3330" max="3330" width="10" style="698" customWidth="1"/>
    <col min="3331" max="3331" width="12.5" style="698" customWidth="1"/>
    <col min="3332" max="3333" width="6" style="698" customWidth="1"/>
    <col min="3334" max="3334" width="11.125" style="698" customWidth="1"/>
    <col min="3335" max="3335" width="9.75" style="698" customWidth="1"/>
    <col min="3336" max="3336" width="11.125" style="698" customWidth="1"/>
    <col min="3337" max="3583" width="9" style="698"/>
    <col min="3584" max="3584" width="9.5" style="698" customWidth="1"/>
    <col min="3585" max="3585" width="10.25" style="698" customWidth="1"/>
    <col min="3586" max="3586" width="10" style="698" customWidth="1"/>
    <col min="3587" max="3587" width="12.5" style="698" customWidth="1"/>
    <col min="3588" max="3589" width="6" style="698" customWidth="1"/>
    <col min="3590" max="3590" width="11.125" style="698" customWidth="1"/>
    <col min="3591" max="3591" width="9.75" style="698" customWidth="1"/>
    <col min="3592" max="3592" width="11.125" style="698" customWidth="1"/>
    <col min="3593" max="3839" width="9" style="698"/>
    <col min="3840" max="3840" width="9.5" style="698" customWidth="1"/>
    <col min="3841" max="3841" width="10.25" style="698" customWidth="1"/>
    <col min="3842" max="3842" width="10" style="698" customWidth="1"/>
    <col min="3843" max="3843" width="12.5" style="698" customWidth="1"/>
    <col min="3844" max="3845" width="6" style="698" customWidth="1"/>
    <col min="3846" max="3846" width="11.125" style="698" customWidth="1"/>
    <col min="3847" max="3847" width="9.75" style="698" customWidth="1"/>
    <col min="3848" max="3848" width="11.125" style="698" customWidth="1"/>
    <col min="3849" max="4095" width="9" style="698"/>
    <col min="4096" max="4096" width="9.5" style="698" customWidth="1"/>
    <col min="4097" max="4097" width="10.25" style="698" customWidth="1"/>
    <col min="4098" max="4098" width="10" style="698" customWidth="1"/>
    <col min="4099" max="4099" width="12.5" style="698" customWidth="1"/>
    <col min="4100" max="4101" width="6" style="698" customWidth="1"/>
    <col min="4102" max="4102" width="11.125" style="698" customWidth="1"/>
    <col min="4103" max="4103" width="9.75" style="698" customWidth="1"/>
    <col min="4104" max="4104" width="11.125" style="698" customWidth="1"/>
    <col min="4105" max="4351" width="9" style="698"/>
    <col min="4352" max="4352" width="9.5" style="698" customWidth="1"/>
    <col min="4353" max="4353" width="10.25" style="698" customWidth="1"/>
    <col min="4354" max="4354" width="10" style="698" customWidth="1"/>
    <col min="4355" max="4355" width="12.5" style="698" customWidth="1"/>
    <col min="4356" max="4357" width="6" style="698" customWidth="1"/>
    <col min="4358" max="4358" width="11.125" style="698" customWidth="1"/>
    <col min="4359" max="4359" width="9.75" style="698" customWidth="1"/>
    <col min="4360" max="4360" width="11.125" style="698" customWidth="1"/>
    <col min="4361" max="4607" width="9" style="698"/>
    <col min="4608" max="4608" width="9.5" style="698" customWidth="1"/>
    <col min="4609" max="4609" width="10.25" style="698" customWidth="1"/>
    <col min="4610" max="4610" width="10" style="698" customWidth="1"/>
    <col min="4611" max="4611" width="12.5" style="698" customWidth="1"/>
    <col min="4612" max="4613" width="6" style="698" customWidth="1"/>
    <col min="4614" max="4614" width="11.125" style="698" customWidth="1"/>
    <col min="4615" max="4615" width="9.75" style="698" customWidth="1"/>
    <col min="4616" max="4616" width="11.125" style="698" customWidth="1"/>
    <col min="4617" max="4863" width="9" style="698"/>
    <col min="4864" max="4864" width="9.5" style="698" customWidth="1"/>
    <col min="4865" max="4865" width="10.25" style="698" customWidth="1"/>
    <col min="4866" max="4866" width="10" style="698" customWidth="1"/>
    <col min="4867" max="4867" width="12.5" style="698" customWidth="1"/>
    <col min="4868" max="4869" width="6" style="698" customWidth="1"/>
    <col min="4870" max="4870" width="11.125" style="698" customWidth="1"/>
    <col min="4871" max="4871" width="9.75" style="698" customWidth="1"/>
    <col min="4872" max="4872" width="11.125" style="698" customWidth="1"/>
    <col min="4873" max="5119" width="9" style="698"/>
    <col min="5120" max="5120" width="9.5" style="698" customWidth="1"/>
    <col min="5121" max="5121" width="10.25" style="698" customWidth="1"/>
    <col min="5122" max="5122" width="10" style="698" customWidth="1"/>
    <col min="5123" max="5123" width="12.5" style="698" customWidth="1"/>
    <col min="5124" max="5125" width="6" style="698" customWidth="1"/>
    <col min="5126" max="5126" width="11.125" style="698" customWidth="1"/>
    <col min="5127" max="5127" width="9.75" style="698" customWidth="1"/>
    <col min="5128" max="5128" width="11.125" style="698" customWidth="1"/>
    <col min="5129" max="5375" width="9" style="698"/>
    <col min="5376" max="5376" width="9.5" style="698" customWidth="1"/>
    <col min="5377" max="5377" width="10.25" style="698" customWidth="1"/>
    <col min="5378" max="5378" width="10" style="698" customWidth="1"/>
    <col min="5379" max="5379" width="12.5" style="698" customWidth="1"/>
    <col min="5380" max="5381" width="6" style="698" customWidth="1"/>
    <col min="5382" max="5382" width="11.125" style="698" customWidth="1"/>
    <col min="5383" max="5383" width="9.75" style="698" customWidth="1"/>
    <col min="5384" max="5384" width="11.125" style="698" customWidth="1"/>
    <col min="5385" max="5631" width="9" style="698"/>
    <col min="5632" max="5632" width="9.5" style="698" customWidth="1"/>
    <col min="5633" max="5633" width="10.25" style="698" customWidth="1"/>
    <col min="5634" max="5634" width="10" style="698" customWidth="1"/>
    <col min="5635" max="5635" width="12.5" style="698" customWidth="1"/>
    <col min="5636" max="5637" width="6" style="698" customWidth="1"/>
    <col min="5638" max="5638" width="11.125" style="698" customWidth="1"/>
    <col min="5639" max="5639" width="9.75" style="698" customWidth="1"/>
    <col min="5640" max="5640" width="11.125" style="698" customWidth="1"/>
    <col min="5641" max="5887" width="9" style="698"/>
    <col min="5888" max="5888" width="9.5" style="698" customWidth="1"/>
    <col min="5889" max="5889" width="10.25" style="698" customWidth="1"/>
    <col min="5890" max="5890" width="10" style="698" customWidth="1"/>
    <col min="5891" max="5891" width="12.5" style="698" customWidth="1"/>
    <col min="5892" max="5893" width="6" style="698" customWidth="1"/>
    <col min="5894" max="5894" width="11.125" style="698" customWidth="1"/>
    <col min="5895" max="5895" width="9.75" style="698" customWidth="1"/>
    <col min="5896" max="5896" width="11.125" style="698" customWidth="1"/>
    <col min="5897" max="6143" width="9" style="698"/>
    <col min="6144" max="6144" width="9.5" style="698" customWidth="1"/>
    <col min="6145" max="6145" width="10.25" style="698" customWidth="1"/>
    <col min="6146" max="6146" width="10" style="698" customWidth="1"/>
    <col min="6147" max="6147" width="12.5" style="698" customWidth="1"/>
    <col min="6148" max="6149" width="6" style="698" customWidth="1"/>
    <col min="6150" max="6150" width="11.125" style="698" customWidth="1"/>
    <col min="6151" max="6151" width="9.75" style="698" customWidth="1"/>
    <col min="6152" max="6152" width="11.125" style="698" customWidth="1"/>
    <col min="6153" max="6399" width="9" style="698"/>
    <col min="6400" max="6400" width="9.5" style="698" customWidth="1"/>
    <col min="6401" max="6401" width="10.25" style="698" customWidth="1"/>
    <col min="6402" max="6402" width="10" style="698" customWidth="1"/>
    <col min="6403" max="6403" width="12.5" style="698" customWidth="1"/>
    <col min="6404" max="6405" width="6" style="698" customWidth="1"/>
    <col min="6406" max="6406" width="11.125" style="698" customWidth="1"/>
    <col min="6407" max="6407" width="9.75" style="698" customWidth="1"/>
    <col min="6408" max="6408" width="11.125" style="698" customWidth="1"/>
    <col min="6409" max="6655" width="9" style="698"/>
    <col min="6656" max="6656" width="9.5" style="698" customWidth="1"/>
    <col min="6657" max="6657" width="10.25" style="698" customWidth="1"/>
    <col min="6658" max="6658" width="10" style="698" customWidth="1"/>
    <col min="6659" max="6659" width="12.5" style="698" customWidth="1"/>
    <col min="6660" max="6661" width="6" style="698" customWidth="1"/>
    <col min="6662" max="6662" width="11.125" style="698" customWidth="1"/>
    <col min="6663" max="6663" width="9.75" style="698" customWidth="1"/>
    <col min="6664" max="6664" width="11.125" style="698" customWidth="1"/>
    <col min="6665" max="6911" width="9" style="698"/>
    <col min="6912" max="6912" width="9.5" style="698" customWidth="1"/>
    <col min="6913" max="6913" width="10.25" style="698" customWidth="1"/>
    <col min="6914" max="6914" width="10" style="698" customWidth="1"/>
    <col min="6915" max="6915" width="12.5" style="698" customWidth="1"/>
    <col min="6916" max="6917" width="6" style="698" customWidth="1"/>
    <col min="6918" max="6918" width="11.125" style="698" customWidth="1"/>
    <col min="6919" max="6919" width="9.75" style="698" customWidth="1"/>
    <col min="6920" max="6920" width="11.125" style="698" customWidth="1"/>
    <col min="6921" max="7167" width="9" style="698"/>
    <col min="7168" max="7168" width="9.5" style="698" customWidth="1"/>
    <col min="7169" max="7169" width="10.25" style="698" customWidth="1"/>
    <col min="7170" max="7170" width="10" style="698" customWidth="1"/>
    <col min="7171" max="7171" width="12.5" style="698" customWidth="1"/>
    <col min="7172" max="7173" width="6" style="698" customWidth="1"/>
    <col min="7174" max="7174" width="11.125" style="698" customWidth="1"/>
    <col min="7175" max="7175" width="9.75" style="698" customWidth="1"/>
    <col min="7176" max="7176" width="11.125" style="698" customWidth="1"/>
    <col min="7177" max="7423" width="9" style="698"/>
    <col min="7424" max="7424" width="9.5" style="698" customWidth="1"/>
    <col min="7425" max="7425" width="10.25" style="698" customWidth="1"/>
    <col min="7426" max="7426" width="10" style="698" customWidth="1"/>
    <col min="7427" max="7427" width="12.5" style="698" customWidth="1"/>
    <col min="7428" max="7429" width="6" style="698" customWidth="1"/>
    <col min="7430" max="7430" width="11.125" style="698" customWidth="1"/>
    <col min="7431" max="7431" width="9.75" style="698" customWidth="1"/>
    <col min="7432" max="7432" width="11.125" style="698" customWidth="1"/>
    <col min="7433" max="7679" width="9" style="698"/>
    <col min="7680" max="7680" width="9.5" style="698" customWidth="1"/>
    <col min="7681" max="7681" width="10.25" style="698" customWidth="1"/>
    <col min="7682" max="7682" width="10" style="698" customWidth="1"/>
    <col min="7683" max="7683" width="12.5" style="698" customWidth="1"/>
    <col min="7684" max="7685" width="6" style="698" customWidth="1"/>
    <col min="7686" max="7686" width="11.125" style="698" customWidth="1"/>
    <col min="7687" max="7687" width="9.75" style="698" customWidth="1"/>
    <col min="7688" max="7688" width="11.125" style="698" customWidth="1"/>
    <col min="7689" max="7935" width="9" style="698"/>
    <col min="7936" max="7936" width="9.5" style="698" customWidth="1"/>
    <col min="7937" max="7937" width="10.25" style="698" customWidth="1"/>
    <col min="7938" max="7938" width="10" style="698" customWidth="1"/>
    <col min="7939" max="7939" width="12.5" style="698" customWidth="1"/>
    <col min="7940" max="7941" width="6" style="698" customWidth="1"/>
    <col min="7942" max="7942" width="11.125" style="698" customWidth="1"/>
    <col min="7943" max="7943" width="9.75" style="698" customWidth="1"/>
    <col min="7944" max="7944" width="11.125" style="698" customWidth="1"/>
    <col min="7945" max="8191" width="9" style="698"/>
    <col min="8192" max="8192" width="9.5" style="698" customWidth="1"/>
    <col min="8193" max="8193" width="10.25" style="698" customWidth="1"/>
    <col min="8194" max="8194" width="10" style="698" customWidth="1"/>
    <col min="8195" max="8195" width="12.5" style="698" customWidth="1"/>
    <col min="8196" max="8197" width="6" style="698" customWidth="1"/>
    <col min="8198" max="8198" width="11.125" style="698" customWidth="1"/>
    <col min="8199" max="8199" width="9.75" style="698" customWidth="1"/>
    <col min="8200" max="8200" width="11.125" style="698" customWidth="1"/>
    <col min="8201" max="8447" width="9" style="698"/>
    <col min="8448" max="8448" width="9.5" style="698" customWidth="1"/>
    <col min="8449" max="8449" width="10.25" style="698" customWidth="1"/>
    <col min="8450" max="8450" width="10" style="698" customWidth="1"/>
    <col min="8451" max="8451" width="12.5" style="698" customWidth="1"/>
    <col min="8452" max="8453" width="6" style="698" customWidth="1"/>
    <col min="8454" max="8454" width="11.125" style="698" customWidth="1"/>
    <col min="8455" max="8455" width="9.75" style="698" customWidth="1"/>
    <col min="8456" max="8456" width="11.125" style="698" customWidth="1"/>
    <col min="8457" max="8703" width="9" style="698"/>
    <col min="8704" max="8704" width="9.5" style="698" customWidth="1"/>
    <col min="8705" max="8705" width="10.25" style="698" customWidth="1"/>
    <col min="8706" max="8706" width="10" style="698" customWidth="1"/>
    <col min="8707" max="8707" width="12.5" style="698" customWidth="1"/>
    <col min="8708" max="8709" width="6" style="698" customWidth="1"/>
    <col min="8710" max="8710" width="11.125" style="698" customWidth="1"/>
    <col min="8711" max="8711" width="9.75" style="698" customWidth="1"/>
    <col min="8712" max="8712" width="11.125" style="698" customWidth="1"/>
    <col min="8713" max="8959" width="9" style="698"/>
    <col min="8960" max="8960" width="9.5" style="698" customWidth="1"/>
    <col min="8961" max="8961" width="10.25" style="698" customWidth="1"/>
    <col min="8962" max="8962" width="10" style="698" customWidth="1"/>
    <col min="8963" max="8963" width="12.5" style="698" customWidth="1"/>
    <col min="8964" max="8965" width="6" style="698" customWidth="1"/>
    <col min="8966" max="8966" width="11.125" style="698" customWidth="1"/>
    <col min="8967" max="8967" width="9.75" style="698" customWidth="1"/>
    <col min="8968" max="8968" width="11.125" style="698" customWidth="1"/>
    <col min="8969" max="9215" width="9" style="698"/>
    <col min="9216" max="9216" width="9.5" style="698" customWidth="1"/>
    <col min="9217" max="9217" width="10.25" style="698" customWidth="1"/>
    <col min="9218" max="9218" width="10" style="698" customWidth="1"/>
    <col min="9219" max="9219" width="12.5" style="698" customWidth="1"/>
    <col min="9220" max="9221" width="6" style="698" customWidth="1"/>
    <col min="9222" max="9222" width="11.125" style="698" customWidth="1"/>
    <col min="9223" max="9223" width="9.75" style="698" customWidth="1"/>
    <col min="9224" max="9224" width="11.125" style="698" customWidth="1"/>
    <col min="9225" max="9471" width="9" style="698"/>
    <col min="9472" max="9472" width="9.5" style="698" customWidth="1"/>
    <col min="9473" max="9473" width="10.25" style="698" customWidth="1"/>
    <col min="9474" max="9474" width="10" style="698" customWidth="1"/>
    <col min="9475" max="9475" width="12.5" style="698" customWidth="1"/>
    <col min="9476" max="9477" width="6" style="698" customWidth="1"/>
    <col min="9478" max="9478" width="11.125" style="698" customWidth="1"/>
    <col min="9479" max="9479" width="9.75" style="698" customWidth="1"/>
    <col min="9480" max="9480" width="11.125" style="698" customWidth="1"/>
    <col min="9481" max="9727" width="9" style="698"/>
    <col min="9728" max="9728" width="9.5" style="698" customWidth="1"/>
    <col min="9729" max="9729" width="10.25" style="698" customWidth="1"/>
    <col min="9730" max="9730" width="10" style="698" customWidth="1"/>
    <col min="9731" max="9731" width="12.5" style="698" customWidth="1"/>
    <col min="9732" max="9733" width="6" style="698" customWidth="1"/>
    <col min="9734" max="9734" width="11.125" style="698" customWidth="1"/>
    <col min="9735" max="9735" width="9.75" style="698" customWidth="1"/>
    <col min="9736" max="9736" width="11.125" style="698" customWidth="1"/>
    <col min="9737" max="9983" width="9" style="698"/>
    <col min="9984" max="9984" width="9.5" style="698" customWidth="1"/>
    <col min="9985" max="9985" width="10.25" style="698" customWidth="1"/>
    <col min="9986" max="9986" width="10" style="698" customWidth="1"/>
    <col min="9987" max="9987" width="12.5" style="698" customWidth="1"/>
    <col min="9988" max="9989" width="6" style="698" customWidth="1"/>
    <col min="9990" max="9990" width="11.125" style="698" customWidth="1"/>
    <col min="9991" max="9991" width="9.75" style="698" customWidth="1"/>
    <col min="9992" max="9992" width="11.125" style="698" customWidth="1"/>
    <col min="9993" max="10239" width="9" style="698"/>
    <col min="10240" max="10240" width="9.5" style="698" customWidth="1"/>
    <col min="10241" max="10241" width="10.25" style="698" customWidth="1"/>
    <col min="10242" max="10242" width="10" style="698" customWidth="1"/>
    <col min="10243" max="10243" width="12.5" style="698" customWidth="1"/>
    <col min="10244" max="10245" width="6" style="698" customWidth="1"/>
    <col min="10246" max="10246" width="11.125" style="698" customWidth="1"/>
    <col min="10247" max="10247" width="9.75" style="698" customWidth="1"/>
    <col min="10248" max="10248" width="11.125" style="698" customWidth="1"/>
    <col min="10249" max="10495" width="9" style="698"/>
    <col min="10496" max="10496" width="9.5" style="698" customWidth="1"/>
    <col min="10497" max="10497" width="10.25" style="698" customWidth="1"/>
    <col min="10498" max="10498" width="10" style="698" customWidth="1"/>
    <col min="10499" max="10499" width="12.5" style="698" customWidth="1"/>
    <col min="10500" max="10501" width="6" style="698" customWidth="1"/>
    <col min="10502" max="10502" width="11.125" style="698" customWidth="1"/>
    <col min="10503" max="10503" width="9.75" style="698" customWidth="1"/>
    <col min="10504" max="10504" width="11.125" style="698" customWidth="1"/>
    <col min="10505" max="10751" width="9" style="698"/>
    <col min="10752" max="10752" width="9.5" style="698" customWidth="1"/>
    <col min="10753" max="10753" width="10.25" style="698" customWidth="1"/>
    <col min="10754" max="10754" width="10" style="698" customWidth="1"/>
    <col min="10755" max="10755" width="12.5" style="698" customWidth="1"/>
    <col min="10756" max="10757" width="6" style="698" customWidth="1"/>
    <col min="10758" max="10758" width="11.125" style="698" customWidth="1"/>
    <col min="10759" max="10759" width="9.75" style="698" customWidth="1"/>
    <col min="10760" max="10760" width="11.125" style="698" customWidth="1"/>
    <col min="10761" max="11007" width="9" style="698"/>
    <col min="11008" max="11008" width="9.5" style="698" customWidth="1"/>
    <col min="11009" max="11009" width="10.25" style="698" customWidth="1"/>
    <col min="11010" max="11010" width="10" style="698" customWidth="1"/>
    <col min="11011" max="11011" width="12.5" style="698" customWidth="1"/>
    <col min="11012" max="11013" width="6" style="698" customWidth="1"/>
    <col min="11014" max="11014" width="11.125" style="698" customWidth="1"/>
    <col min="11015" max="11015" width="9.75" style="698" customWidth="1"/>
    <col min="11016" max="11016" width="11.125" style="698" customWidth="1"/>
    <col min="11017" max="11263" width="9" style="698"/>
    <col min="11264" max="11264" width="9.5" style="698" customWidth="1"/>
    <col min="11265" max="11265" width="10.25" style="698" customWidth="1"/>
    <col min="11266" max="11266" width="10" style="698" customWidth="1"/>
    <col min="11267" max="11267" width="12.5" style="698" customWidth="1"/>
    <col min="11268" max="11269" width="6" style="698" customWidth="1"/>
    <col min="11270" max="11270" width="11.125" style="698" customWidth="1"/>
    <col min="11271" max="11271" width="9.75" style="698" customWidth="1"/>
    <col min="11272" max="11272" width="11.125" style="698" customWidth="1"/>
    <col min="11273" max="11519" width="9" style="698"/>
    <col min="11520" max="11520" width="9.5" style="698" customWidth="1"/>
    <col min="11521" max="11521" width="10.25" style="698" customWidth="1"/>
    <col min="11522" max="11522" width="10" style="698" customWidth="1"/>
    <col min="11523" max="11523" width="12.5" style="698" customWidth="1"/>
    <col min="11524" max="11525" width="6" style="698" customWidth="1"/>
    <col min="11526" max="11526" width="11.125" style="698" customWidth="1"/>
    <col min="11527" max="11527" width="9.75" style="698" customWidth="1"/>
    <col min="11528" max="11528" width="11.125" style="698" customWidth="1"/>
    <col min="11529" max="11775" width="9" style="698"/>
    <col min="11776" max="11776" width="9.5" style="698" customWidth="1"/>
    <col min="11777" max="11777" width="10.25" style="698" customWidth="1"/>
    <col min="11778" max="11778" width="10" style="698" customWidth="1"/>
    <col min="11779" max="11779" width="12.5" style="698" customWidth="1"/>
    <col min="11780" max="11781" width="6" style="698" customWidth="1"/>
    <col min="11782" max="11782" width="11.125" style="698" customWidth="1"/>
    <col min="11783" max="11783" width="9.75" style="698" customWidth="1"/>
    <col min="11784" max="11784" width="11.125" style="698" customWidth="1"/>
    <col min="11785" max="12031" width="9" style="698"/>
    <col min="12032" max="12032" width="9.5" style="698" customWidth="1"/>
    <col min="12033" max="12033" width="10.25" style="698" customWidth="1"/>
    <col min="12034" max="12034" width="10" style="698" customWidth="1"/>
    <col min="12035" max="12035" width="12.5" style="698" customWidth="1"/>
    <col min="12036" max="12037" width="6" style="698" customWidth="1"/>
    <col min="12038" max="12038" width="11.125" style="698" customWidth="1"/>
    <col min="12039" max="12039" width="9.75" style="698" customWidth="1"/>
    <col min="12040" max="12040" width="11.125" style="698" customWidth="1"/>
    <col min="12041" max="12287" width="9" style="698"/>
    <col min="12288" max="12288" width="9.5" style="698" customWidth="1"/>
    <col min="12289" max="12289" width="10.25" style="698" customWidth="1"/>
    <col min="12290" max="12290" width="10" style="698" customWidth="1"/>
    <col min="12291" max="12291" width="12.5" style="698" customWidth="1"/>
    <col min="12292" max="12293" width="6" style="698" customWidth="1"/>
    <col min="12294" max="12294" width="11.125" style="698" customWidth="1"/>
    <col min="12295" max="12295" width="9.75" style="698" customWidth="1"/>
    <col min="12296" max="12296" width="11.125" style="698" customWidth="1"/>
    <col min="12297" max="12543" width="9" style="698"/>
    <col min="12544" max="12544" width="9.5" style="698" customWidth="1"/>
    <col min="12545" max="12545" width="10.25" style="698" customWidth="1"/>
    <col min="12546" max="12546" width="10" style="698" customWidth="1"/>
    <col min="12547" max="12547" width="12.5" style="698" customWidth="1"/>
    <col min="12548" max="12549" width="6" style="698" customWidth="1"/>
    <col min="12550" max="12550" width="11.125" style="698" customWidth="1"/>
    <col min="12551" max="12551" width="9.75" style="698" customWidth="1"/>
    <col min="12552" max="12552" width="11.125" style="698" customWidth="1"/>
    <col min="12553" max="12799" width="9" style="698"/>
    <col min="12800" max="12800" width="9.5" style="698" customWidth="1"/>
    <col min="12801" max="12801" width="10.25" style="698" customWidth="1"/>
    <col min="12802" max="12802" width="10" style="698" customWidth="1"/>
    <col min="12803" max="12803" width="12.5" style="698" customWidth="1"/>
    <col min="12804" max="12805" width="6" style="698" customWidth="1"/>
    <col min="12806" max="12806" width="11.125" style="698" customWidth="1"/>
    <col min="12807" max="12807" width="9.75" style="698" customWidth="1"/>
    <col min="12808" max="12808" width="11.125" style="698" customWidth="1"/>
    <col min="12809" max="13055" width="9" style="698"/>
    <col min="13056" max="13056" width="9.5" style="698" customWidth="1"/>
    <col min="13057" max="13057" width="10.25" style="698" customWidth="1"/>
    <col min="13058" max="13058" width="10" style="698" customWidth="1"/>
    <col min="13059" max="13059" width="12.5" style="698" customWidth="1"/>
    <col min="13060" max="13061" width="6" style="698" customWidth="1"/>
    <col min="13062" max="13062" width="11.125" style="698" customWidth="1"/>
    <col min="13063" max="13063" width="9.75" style="698" customWidth="1"/>
    <col min="13064" max="13064" width="11.125" style="698" customWidth="1"/>
    <col min="13065" max="13311" width="9" style="698"/>
    <col min="13312" max="13312" width="9.5" style="698" customWidth="1"/>
    <col min="13313" max="13313" width="10.25" style="698" customWidth="1"/>
    <col min="13314" max="13314" width="10" style="698" customWidth="1"/>
    <col min="13315" max="13315" width="12.5" style="698" customWidth="1"/>
    <col min="13316" max="13317" width="6" style="698" customWidth="1"/>
    <col min="13318" max="13318" width="11.125" style="698" customWidth="1"/>
    <col min="13319" max="13319" width="9.75" style="698" customWidth="1"/>
    <col min="13320" max="13320" width="11.125" style="698" customWidth="1"/>
    <col min="13321" max="13567" width="9" style="698"/>
    <col min="13568" max="13568" width="9.5" style="698" customWidth="1"/>
    <col min="13569" max="13569" width="10.25" style="698" customWidth="1"/>
    <col min="13570" max="13570" width="10" style="698" customWidth="1"/>
    <col min="13571" max="13571" width="12.5" style="698" customWidth="1"/>
    <col min="13572" max="13573" width="6" style="698" customWidth="1"/>
    <col min="13574" max="13574" width="11.125" style="698" customWidth="1"/>
    <col min="13575" max="13575" width="9.75" style="698" customWidth="1"/>
    <col min="13576" max="13576" width="11.125" style="698" customWidth="1"/>
    <col min="13577" max="13823" width="9" style="698"/>
    <col min="13824" max="13824" width="9.5" style="698" customWidth="1"/>
    <col min="13825" max="13825" width="10.25" style="698" customWidth="1"/>
    <col min="13826" max="13826" width="10" style="698" customWidth="1"/>
    <col min="13827" max="13827" width="12.5" style="698" customWidth="1"/>
    <col min="13828" max="13829" width="6" style="698" customWidth="1"/>
    <col min="13830" max="13830" width="11.125" style="698" customWidth="1"/>
    <col min="13831" max="13831" width="9.75" style="698" customWidth="1"/>
    <col min="13832" max="13832" width="11.125" style="698" customWidth="1"/>
    <col min="13833" max="14079" width="9" style="698"/>
    <col min="14080" max="14080" width="9.5" style="698" customWidth="1"/>
    <col min="14081" max="14081" width="10.25" style="698" customWidth="1"/>
    <col min="14082" max="14082" width="10" style="698" customWidth="1"/>
    <col min="14083" max="14083" width="12.5" style="698" customWidth="1"/>
    <col min="14084" max="14085" width="6" style="698" customWidth="1"/>
    <col min="14086" max="14086" width="11.125" style="698" customWidth="1"/>
    <col min="14087" max="14087" width="9.75" style="698" customWidth="1"/>
    <col min="14088" max="14088" width="11.125" style="698" customWidth="1"/>
    <col min="14089" max="14335" width="9" style="698"/>
    <col min="14336" max="14336" width="9.5" style="698" customWidth="1"/>
    <col min="14337" max="14337" width="10.25" style="698" customWidth="1"/>
    <col min="14338" max="14338" width="10" style="698" customWidth="1"/>
    <col min="14339" max="14339" width="12.5" style="698" customWidth="1"/>
    <col min="14340" max="14341" width="6" style="698" customWidth="1"/>
    <col min="14342" max="14342" width="11.125" style="698" customWidth="1"/>
    <col min="14343" max="14343" width="9.75" style="698" customWidth="1"/>
    <col min="14344" max="14344" width="11.125" style="698" customWidth="1"/>
    <col min="14345" max="14591" width="9" style="698"/>
    <col min="14592" max="14592" width="9.5" style="698" customWidth="1"/>
    <col min="14593" max="14593" width="10.25" style="698" customWidth="1"/>
    <col min="14594" max="14594" width="10" style="698" customWidth="1"/>
    <col min="14595" max="14595" width="12.5" style="698" customWidth="1"/>
    <col min="14596" max="14597" width="6" style="698" customWidth="1"/>
    <col min="14598" max="14598" width="11.125" style="698" customWidth="1"/>
    <col min="14599" max="14599" width="9.75" style="698" customWidth="1"/>
    <col min="14600" max="14600" width="11.125" style="698" customWidth="1"/>
    <col min="14601" max="14847" width="9" style="698"/>
    <col min="14848" max="14848" width="9.5" style="698" customWidth="1"/>
    <col min="14849" max="14849" width="10.25" style="698" customWidth="1"/>
    <col min="14850" max="14850" width="10" style="698" customWidth="1"/>
    <col min="14851" max="14851" width="12.5" style="698" customWidth="1"/>
    <col min="14852" max="14853" width="6" style="698" customWidth="1"/>
    <col min="14854" max="14854" width="11.125" style="698" customWidth="1"/>
    <col min="14855" max="14855" width="9.75" style="698" customWidth="1"/>
    <col min="14856" max="14856" width="11.125" style="698" customWidth="1"/>
    <col min="14857" max="15103" width="9" style="698"/>
    <col min="15104" max="15104" width="9.5" style="698" customWidth="1"/>
    <col min="15105" max="15105" width="10.25" style="698" customWidth="1"/>
    <col min="15106" max="15106" width="10" style="698" customWidth="1"/>
    <col min="15107" max="15107" width="12.5" style="698" customWidth="1"/>
    <col min="15108" max="15109" width="6" style="698" customWidth="1"/>
    <col min="15110" max="15110" width="11.125" style="698" customWidth="1"/>
    <col min="15111" max="15111" width="9.75" style="698" customWidth="1"/>
    <col min="15112" max="15112" width="11.125" style="698" customWidth="1"/>
    <col min="15113" max="15359" width="9" style="698"/>
    <col min="15360" max="15360" width="9.5" style="698" customWidth="1"/>
    <col min="15361" max="15361" width="10.25" style="698" customWidth="1"/>
    <col min="15362" max="15362" width="10" style="698" customWidth="1"/>
    <col min="15363" max="15363" width="12.5" style="698" customWidth="1"/>
    <col min="15364" max="15365" width="6" style="698" customWidth="1"/>
    <col min="15366" max="15366" width="11.125" style="698" customWidth="1"/>
    <col min="15367" max="15367" width="9.75" style="698" customWidth="1"/>
    <col min="15368" max="15368" width="11.125" style="698" customWidth="1"/>
    <col min="15369" max="15615" width="9" style="698"/>
    <col min="15616" max="15616" width="9.5" style="698" customWidth="1"/>
    <col min="15617" max="15617" width="10.25" style="698" customWidth="1"/>
    <col min="15618" max="15618" width="10" style="698" customWidth="1"/>
    <col min="15619" max="15619" width="12.5" style="698" customWidth="1"/>
    <col min="15620" max="15621" width="6" style="698" customWidth="1"/>
    <col min="15622" max="15622" width="11.125" style="698" customWidth="1"/>
    <col min="15623" max="15623" width="9.75" style="698" customWidth="1"/>
    <col min="15624" max="15624" width="11.125" style="698" customWidth="1"/>
    <col min="15625" max="15871" width="9" style="698"/>
    <col min="15872" max="15872" width="9.5" style="698" customWidth="1"/>
    <col min="15873" max="15873" width="10.25" style="698" customWidth="1"/>
    <col min="15874" max="15874" width="10" style="698" customWidth="1"/>
    <col min="15875" max="15875" width="12.5" style="698" customWidth="1"/>
    <col min="15876" max="15877" width="6" style="698" customWidth="1"/>
    <col min="15878" max="15878" width="11.125" style="698" customWidth="1"/>
    <col min="15879" max="15879" width="9.75" style="698" customWidth="1"/>
    <col min="15880" max="15880" width="11.125" style="698" customWidth="1"/>
    <col min="15881" max="16127" width="9" style="698"/>
    <col min="16128" max="16128" width="9.5" style="698" customWidth="1"/>
    <col min="16129" max="16129" width="10.25" style="698" customWidth="1"/>
    <col min="16130" max="16130" width="10" style="698" customWidth="1"/>
    <col min="16131" max="16131" width="12.5" style="698" customWidth="1"/>
    <col min="16132" max="16133" width="6" style="698" customWidth="1"/>
    <col min="16134" max="16134" width="11.125" style="698" customWidth="1"/>
    <col min="16135" max="16135" width="9.75" style="698" customWidth="1"/>
    <col min="16136" max="16136" width="11.125" style="698" customWidth="1"/>
    <col min="16137" max="16384" width="9" style="698"/>
  </cols>
  <sheetData>
    <row r="1" spans="1:8" ht="18.75">
      <c r="A1" s="1278" t="s">
        <v>745</v>
      </c>
      <c r="B1" s="1278"/>
      <c r="C1" s="1278"/>
      <c r="D1" s="1278"/>
      <c r="E1" s="1278"/>
      <c r="F1" s="1278"/>
      <c r="G1" s="1278"/>
      <c r="H1" s="1278"/>
    </row>
    <row r="2" spans="1:8" ht="18.75">
      <c r="A2" s="699"/>
      <c r="B2" s="699"/>
      <c r="C2" s="699"/>
      <c r="D2" s="699"/>
      <c r="E2" s="699"/>
      <c r="F2" s="699"/>
      <c r="G2" s="699"/>
      <c r="H2" s="699"/>
    </row>
    <row r="3" spans="1:8" ht="12.75" thickBot="1">
      <c r="A3" s="1279" t="s">
        <v>746</v>
      </c>
      <c r="B3" s="1279"/>
      <c r="C3" s="1279"/>
      <c r="D3" s="1279"/>
      <c r="E3" s="1279"/>
      <c r="F3" s="1279"/>
      <c r="G3" s="1279"/>
      <c r="H3" s="1279"/>
    </row>
    <row r="4" spans="1:8" s="700" customFormat="1" ht="12" customHeight="1">
      <c r="A4" s="1280" t="s">
        <v>747</v>
      </c>
      <c r="B4" s="1282" t="s">
        <v>748</v>
      </c>
      <c r="C4" s="1284" t="s">
        <v>749</v>
      </c>
      <c r="D4" s="1286" t="s">
        <v>750</v>
      </c>
      <c r="E4" s="1287"/>
      <c r="F4" s="1288"/>
      <c r="G4" s="1284" t="s">
        <v>751</v>
      </c>
      <c r="H4" s="1289" t="s">
        <v>752</v>
      </c>
    </row>
    <row r="5" spans="1:8" s="700" customFormat="1" ht="24">
      <c r="A5" s="1281"/>
      <c r="B5" s="1283"/>
      <c r="C5" s="1285"/>
      <c r="D5" s="701" t="s">
        <v>83</v>
      </c>
      <c r="E5" s="702" t="s">
        <v>753</v>
      </c>
      <c r="F5" s="703" t="s">
        <v>754</v>
      </c>
      <c r="G5" s="1285"/>
      <c r="H5" s="1290"/>
    </row>
    <row r="6" spans="1:8">
      <c r="A6" s="704"/>
      <c r="B6" s="705"/>
      <c r="C6" s="705"/>
      <c r="D6" s="705"/>
      <c r="E6" s="705"/>
      <c r="F6" s="705"/>
      <c r="G6" s="705"/>
      <c r="H6" s="705"/>
    </row>
    <row r="7" spans="1:8">
      <c r="A7" s="706">
        <v>30</v>
      </c>
      <c r="B7" s="707">
        <v>51007</v>
      </c>
      <c r="C7" s="708">
        <v>41613</v>
      </c>
      <c r="D7" s="708">
        <v>2991</v>
      </c>
      <c r="E7" s="709">
        <v>2989</v>
      </c>
      <c r="F7" s="708">
        <v>2</v>
      </c>
      <c r="G7" s="708">
        <v>5982</v>
      </c>
      <c r="H7" s="708">
        <v>421</v>
      </c>
    </row>
    <row r="8" spans="1:8">
      <c r="A8" s="710" t="s">
        <v>25</v>
      </c>
      <c r="B8" s="707">
        <v>51801</v>
      </c>
      <c r="C8" s="708">
        <v>42536</v>
      </c>
      <c r="D8" s="708">
        <v>2996</v>
      </c>
      <c r="E8" s="709">
        <v>2994</v>
      </c>
      <c r="F8" s="708">
        <v>2</v>
      </c>
      <c r="G8" s="708">
        <v>5886</v>
      </c>
      <c r="H8" s="708">
        <v>383</v>
      </c>
    </row>
    <row r="9" spans="1:8">
      <c r="A9" s="710" t="s">
        <v>154</v>
      </c>
      <c r="B9" s="707">
        <v>52041</v>
      </c>
      <c r="C9" s="708">
        <v>43008</v>
      </c>
      <c r="D9" s="708">
        <v>2964</v>
      </c>
      <c r="E9" s="709">
        <v>2962</v>
      </c>
      <c r="F9" s="708">
        <v>2</v>
      </c>
      <c r="G9" s="708">
        <v>5695</v>
      </c>
      <c r="H9" s="708">
        <v>374</v>
      </c>
    </row>
    <row r="10" spans="1:8">
      <c r="A10" s="710" t="s">
        <v>155</v>
      </c>
      <c r="B10" s="707">
        <v>51946</v>
      </c>
      <c r="C10" s="708">
        <v>42778</v>
      </c>
      <c r="D10" s="708">
        <v>3077</v>
      </c>
      <c r="E10" s="709">
        <v>3075</v>
      </c>
      <c r="F10" s="708">
        <v>2</v>
      </c>
      <c r="G10" s="708">
        <v>5697</v>
      </c>
      <c r="H10" s="708">
        <v>394</v>
      </c>
    </row>
    <row r="11" spans="1:8" s="715" customFormat="1" ht="12.75" thickBot="1">
      <c r="A11" s="711" t="s">
        <v>156</v>
      </c>
      <c r="B11" s="712">
        <f>SUM(C11,D11,G11,H11)</f>
        <v>52109</v>
      </c>
      <c r="C11" s="713">
        <v>43146</v>
      </c>
      <c r="D11" s="713">
        <f>SUM(E11:F11)</f>
        <v>3059</v>
      </c>
      <c r="E11" s="714">
        <v>3057</v>
      </c>
      <c r="F11" s="713">
        <v>2</v>
      </c>
      <c r="G11" s="713">
        <v>5493</v>
      </c>
      <c r="H11" s="713">
        <v>411</v>
      </c>
    </row>
    <row r="12" spans="1:8" s="715" customFormat="1">
      <c r="A12" s="716"/>
      <c r="B12" s="717"/>
      <c r="C12" s="718"/>
      <c r="D12" s="719"/>
      <c r="E12" s="720"/>
      <c r="F12" s="720"/>
      <c r="G12" s="720"/>
      <c r="H12" s="720"/>
    </row>
    <row r="13" spans="1:8">
      <c r="A13" s="698" t="s">
        <v>755</v>
      </c>
    </row>
    <row r="30" spans="5:5">
      <c r="E30" s="705"/>
    </row>
  </sheetData>
  <mergeCells count="8">
    <mergeCell ref="A1:H1"/>
    <mergeCell ref="A3:H3"/>
    <mergeCell ref="A4:A5"/>
    <mergeCell ref="B4:B5"/>
    <mergeCell ref="C4:C5"/>
    <mergeCell ref="D4:F4"/>
    <mergeCell ref="G4:G5"/>
    <mergeCell ref="H4:H5"/>
  </mergeCells>
  <phoneticPr fontId="3"/>
  <pageMargins left="0.78740157480314965" right="0.39370078740157483" top="0.86614173228346458" bottom="0.59055118110236227" header="0.51181102362204722" footer="0.51181102362204722"/>
  <pageSetup paperSize="9" firstPageNumber="173" orientation="portrait" useFirstPageNumber="1" horizontalDpi="400" verticalDpi="4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T29"/>
  <sheetViews>
    <sheetView view="pageBreakPreview" zoomScaleNormal="100" zoomScaleSheetLayoutView="100" workbookViewId="0">
      <selection activeCell="N17" sqref="N17"/>
    </sheetView>
  </sheetViews>
  <sheetFormatPr defaultRowHeight="12"/>
  <cols>
    <col min="1" max="3" width="2" style="1" customWidth="1"/>
    <col min="4" max="4" width="17.5" style="1" customWidth="1"/>
    <col min="5" max="8" width="11.875" style="750" customWidth="1"/>
    <col min="9" max="9" width="12.625" style="751" customWidth="1"/>
    <col min="10" max="10" width="10.375" style="1" customWidth="1"/>
    <col min="11" max="256" width="9" style="1"/>
    <col min="257" max="259" width="2.625" style="1" customWidth="1"/>
    <col min="260" max="260" width="17" style="1" customWidth="1"/>
    <col min="261" max="265" width="12.25" style="1" customWidth="1"/>
    <col min="266" max="266" width="10.375" style="1" customWidth="1"/>
    <col min="267" max="512" width="9" style="1"/>
    <col min="513" max="515" width="2.625" style="1" customWidth="1"/>
    <col min="516" max="516" width="17" style="1" customWidth="1"/>
    <col min="517" max="521" width="12.25" style="1" customWidth="1"/>
    <col min="522" max="522" width="10.375" style="1" customWidth="1"/>
    <col min="523" max="768" width="9" style="1"/>
    <col min="769" max="771" width="2.625" style="1" customWidth="1"/>
    <col min="772" max="772" width="17" style="1" customWidth="1"/>
    <col min="773" max="777" width="12.25" style="1" customWidth="1"/>
    <col min="778" max="778" width="10.375" style="1" customWidth="1"/>
    <col min="779" max="1024" width="9" style="1"/>
    <col min="1025" max="1027" width="2.625" style="1" customWidth="1"/>
    <col min="1028" max="1028" width="17" style="1" customWidth="1"/>
    <col min="1029" max="1033" width="12.25" style="1" customWidth="1"/>
    <col min="1034" max="1034" width="10.375" style="1" customWidth="1"/>
    <col min="1035" max="1280" width="9" style="1"/>
    <col min="1281" max="1283" width="2.625" style="1" customWidth="1"/>
    <col min="1284" max="1284" width="17" style="1" customWidth="1"/>
    <col min="1285" max="1289" width="12.25" style="1" customWidth="1"/>
    <col min="1290" max="1290" width="10.375" style="1" customWidth="1"/>
    <col min="1291" max="1536" width="9" style="1"/>
    <col min="1537" max="1539" width="2.625" style="1" customWidth="1"/>
    <col min="1540" max="1540" width="17" style="1" customWidth="1"/>
    <col min="1541" max="1545" width="12.25" style="1" customWidth="1"/>
    <col min="1546" max="1546" width="10.375" style="1" customWidth="1"/>
    <col min="1547" max="1792" width="9" style="1"/>
    <col min="1793" max="1795" width="2.625" style="1" customWidth="1"/>
    <col min="1796" max="1796" width="17" style="1" customWidth="1"/>
    <col min="1797" max="1801" width="12.25" style="1" customWidth="1"/>
    <col min="1802" max="1802" width="10.375" style="1" customWidth="1"/>
    <col min="1803" max="2048" width="9" style="1"/>
    <col min="2049" max="2051" width="2.625" style="1" customWidth="1"/>
    <col min="2052" max="2052" width="17" style="1" customWidth="1"/>
    <col min="2053" max="2057" width="12.25" style="1" customWidth="1"/>
    <col min="2058" max="2058" width="10.375" style="1" customWidth="1"/>
    <col min="2059" max="2304" width="9" style="1"/>
    <col min="2305" max="2307" width="2.625" style="1" customWidth="1"/>
    <col min="2308" max="2308" width="17" style="1" customWidth="1"/>
    <col min="2309" max="2313" width="12.25" style="1" customWidth="1"/>
    <col min="2314" max="2314" width="10.375" style="1" customWidth="1"/>
    <col min="2315" max="2560" width="9" style="1"/>
    <col min="2561" max="2563" width="2.625" style="1" customWidth="1"/>
    <col min="2564" max="2564" width="17" style="1" customWidth="1"/>
    <col min="2565" max="2569" width="12.25" style="1" customWidth="1"/>
    <col min="2570" max="2570" width="10.375" style="1" customWidth="1"/>
    <col min="2571" max="2816" width="9" style="1"/>
    <col min="2817" max="2819" width="2.625" style="1" customWidth="1"/>
    <col min="2820" max="2820" width="17" style="1" customWidth="1"/>
    <col min="2821" max="2825" width="12.25" style="1" customWidth="1"/>
    <col min="2826" max="2826" width="10.375" style="1" customWidth="1"/>
    <col min="2827" max="3072" width="9" style="1"/>
    <col min="3073" max="3075" width="2.625" style="1" customWidth="1"/>
    <col min="3076" max="3076" width="17" style="1" customWidth="1"/>
    <col min="3077" max="3081" width="12.25" style="1" customWidth="1"/>
    <col min="3082" max="3082" width="10.375" style="1" customWidth="1"/>
    <col min="3083" max="3328" width="9" style="1"/>
    <col min="3329" max="3331" width="2.625" style="1" customWidth="1"/>
    <col min="3332" max="3332" width="17" style="1" customWidth="1"/>
    <col min="3333" max="3337" width="12.25" style="1" customWidth="1"/>
    <col min="3338" max="3338" width="10.375" style="1" customWidth="1"/>
    <col min="3339" max="3584" width="9" style="1"/>
    <col min="3585" max="3587" width="2.625" style="1" customWidth="1"/>
    <col min="3588" max="3588" width="17" style="1" customWidth="1"/>
    <col min="3589" max="3593" width="12.25" style="1" customWidth="1"/>
    <col min="3594" max="3594" width="10.375" style="1" customWidth="1"/>
    <col min="3595" max="3840" width="9" style="1"/>
    <col min="3841" max="3843" width="2.625" style="1" customWidth="1"/>
    <col min="3844" max="3844" width="17" style="1" customWidth="1"/>
    <col min="3845" max="3849" width="12.25" style="1" customWidth="1"/>
    <col min="3850" max="3850" width="10.375" style="1" customWidth="1"/>
    <col min="3851" max="4096" width="9" style="1"/>
    <col min="4097" max="4099" width="2.625" style="1" customWidth="1"/>
    <col min="4100" max="4100" width="17" style="1" customWidth="1"/>
    <col min="4101" max="4105" width="12.25" style="1" customWidth="1"/>
    <col min="4106" max="4106" width="10.375" style="1" customWidth="1"/>
    <col min="4107" max="4352" width="9" style="1"/>
    <col min="4353" max="4355" width="2.625" style="1" customWidth="1"/>
    <col min="4356" max="4356" width="17" style="1" customWidth="1"/>
    <col min="4357" max="4361" width="12.25" style="1" customWidth="1"/>
    <col min="4362" max="4362" width="10.375" style="1" customWidth="1"/>
    <col min="4363" max="4608" width="9" style="1"/>
    <col min="4609" max="4611" width="2.625" style="1" customWidth="1"/>
    <col min="4612" max="4612" width="17" style="1" customWidth="1"/>
    <col min="4613" max="4617" width="12.25" style="1" customWidth="1"/>
    <col min="4618" max="4618" width="10.375" style="1" customWidth="1"/>
    <col min="4619" max="4864" width="9" style="1"/>
    <col min="4865" max="4867" width="2.625" style="1" customWidth="1"/>
    <col min="4868" max="4868" width="17" style="1" customWidth="1"/>
    <col min="4869" max="4873" width="12.25" style="1" customWidth="1"/>
    <col min="4874" max="4874" width="10.375" style="1" customWidth="1"/>
    <col min="4875" max="5120" width="9" style="1"/>
    <col min="5121" max="5123" width="2.625" style="1" customWidth="1"/>
    <col min="5124" max="5124" width="17" style="1" customWidth="1"/>
    <col min="5125" max="5129" width="12.25" style="1" customWidth="1"/>
    <col min="5130" max="5130" width="10.375" style="1" customWidth="1"/>
    <col min="5131" max="5376" width="9" style="1"/>
    <col min="5377" max="5379" width="2.625" style="1" customWidth="1"/>
    <col min="5380" max="5380" width="17" style="1" customWidth="1"/>
    <col min="5381" max="5385" width="12.25" style="1" customWidth="1"/>
    <col min="5386" max="5386" width="10.375" style="1" customWidth="1"/>
    <col min="5387" max="5632" width="9" style="1"/>
    <col min="5633" max="5635" width="2.625" style="1" customWidth="1"/>
    <col min="5636" max="5636" width="17" style="1" customWidth="1"/>
    <col min="5637" max="5641" width="12.25" style="1" customWidth="1"/>
    <col min="5642" max="5642" width="10.375" style="1" customWidth="1"/>
    <col min="5643" max="5888" width="9" style="1"/>
    <col min="5889" max="5891" width="2.625" style="1" customWidth="1"/>
    <col min="5892" max="5892" width="17" style="1" customWidth="1"/>
    <col min="5893" max="5897" width="12.25" style="1" customWidth="1"/>
    <col min="5898" max="5898" width="10.375" style="1" customWidth="1"/>
    <col min="5899" max="6144" width="9" style="1"/>
    <col min="6145" max="6147" width="2.625" style="1" customWidth="1"/>
    <col min="6148" max="6148" width="17" style="1" customWidth="1"/>
    <col min="6149" max="6153" width="12.25" style="1" customWidth="1"/>
    <col min="6154" max="6154" width="10.375" style="1" customWidth="1"/>
    <col min="6155" max="6400" width="9" style="1"/>
    <col min="6401" max="6403" width="2.625" style="1" customWidth="1"/>
    <col min="6404" max="6404" width="17" style="1" customWidth="1"/>
    <col min="6405" max="6409" width="12.25" style="1" customWidth="1"/>
    <col min="6410" max="6410" width="10.375" style="1" customWidth="1"/>
    <col min="6411" max="6656" width="9" style="1"/>
    <col min="6657" max="6659" width="2.625" style="1" customWidth="1"/>
    <col min="6660" max="6660" width="17" style="1" customWidth="1"/>
    <col min="6661" max="6665" width="12.25" style="1" customWidth="1"/>
    <col min="6666" max="6666" width="10.375" style="1" customWidth="1"/>
    <col min="6667" max="6912" width="9" style="1"/>
    <col min="6913" max="6915" width="2.625" style="1" customWidth="1"/>
    <col min="6916" max="6916" width="17" style="1" customWidth="1"/>
    <col min="6917" max="6921" width="12.25" style="1" customWidth="1"/>
    <col min="6922" max="6922" width="10.375" style="1" customWidth="1"/>
    <col min="6923" max="7168" width="9" style="1"/>
    <col min="7169" max="7171" width="2.625" style="1" customWidth="1"/>
    <col min="7172" max="7172" width="17" style="1" customWidth="1"/>
    <col min="7173" max="7177" width="12.25" style="1" customWidth="1"/>
    <col min="7178" max="7178" width="10.375" style="1" customWidth="1"/>
    <col min="7179" max="7424" width="9" style="1"/>
    <col min="7425" max="7427" width="2.625" style="1" customWidth="1"/>
    <col min="7428" max="7428" width="17" style="1" customWidth="1"/>
    <col min="7429" max="7433" width="12.25" style="1" customWidth="1"/>
    <col min="7434" max="7434" width="10.375" style="1" customWidth="1"/>
    <col min="7435" max="7680" width="9" style="1"/>
    <col min="7681" max="7683" width="2.625" style="1" customWidth="1"/>
    <col min="7684" max="7684" width="17" style="1" customWidth="1"/>
    <col min="7685" max="7689" width="12.25" style="1" customWidth="1"/>
    <col min="7690" max="7690" width="10.375" style="1" customWidth="1"/>
    <col min="7691" max="7936" width="9" style="1"/>
    <col min="7937" max="7939" width="2.625" style="1" customWidth="1"/>
    <col min="7940" max="7940" width="17" style="1" customWidth="1"/>
    <col min="7941" max="7945" width="12.25" style="1" customWidth="1"/>
    <col min="7946" max="7946" width="10.375" style="1" customWidth="1"/>
    <col min="7947" max="8192" width="9" style="1"/>
    <col min="8193" max="8195" width="2.625" style="1" customWidth="1"/>
    <col min="8196" max="8196" width="17" style="1" customWidth="1"/>
    <col min="8197" max="8201" width="12.25" style="1" customWidth="1"/>
    <col min="8202" max="8202" width="10.375" style="1" customWidth="1"/>
    <col min="8203" max="8448" width="9" style="1"/>
    <col min="8449" max="8451" width="2.625" style="1" customWidth="1"/>
    <col min="8452" max="8452" width="17" style="1" customWidth="1"/>
    <col min="8453" max="8457" width="12.25" style="1" customWidth="1"/>
    <col min="8458" max="8458" width="10.375" style="1" customWidth="1"/>
    <col min="8459" max="8704" width="9" style="1"/>
    <col min="8705" max="8707" width="2.625" style="1" customWidth="1"/>
    <col min="8708" max="8708" width="17" style="1" customWidth="1"/>
    <col min="8709" max="8713" width="12.25" style="1" customWidth="1"/>
    <col min="8714" max="8714" width="10.375" style="1" customWidth="1"/>
    <col min="8715" max="8960" width="9" style="1"/>
    <col min="8961" max="8963" width="2.625" style="1" customWidth="1"/>
    <col min="8964" max="8964" width="17" style="1" customWidth="1"/>
    <col min="8965" max="8969" width="12.25" style="1" customWidth="1"/>
    <col min="8970" max="8970" width="10.375" style="1" customWidth="1"/>
    <col min="8971" max="9216" width="9" style="1"/>
    <col min="9217" max="9219" width="2.625" style="1" customWidth="1"/>
    <col min="9220" max="9220" width="17" style="1" customWidth="1"/>
    <col min="9221" max="9225" width="12.25" style="1" customWidth="1"/>
    <col min="9226" max="9226" width="10.375" style="1" customWidth="1"/>
    <col min="9227" max="9472" width="9" style="1"/>
    <col min="9473" max="9475" width="2.625" style="1" customWidth="1"/>
    <col min="9476" max="9476" width="17" style="1" customWidth="1"/>
    <col min="9477" max="9481" width="12.25" style="1" customWidth="1"/>
    <col min="9482" max="9482" width="10.375" style="1" customWidth="1"/>
    <col min="9483" max="9728" width="9" style="1"/>
    <col min="9729" max="9731" width="2.625" style="1" customWidth="1"/>
    <col min="9732" max="9732" width="17" style="1" customWidth="1"/>
    <col min="9733" max="9737" width="12.25" style="1" customWidth="1"/>
    <col min="9738" max="9738" width="10.375" style="1" customWidth="1"/>
    <col min="9739" max="9984" width="9" style="1"/>
    <col min="9985" max="9987" width="2.625" style="1" customWidth="1"/>
    <col min="9988" max="9988" width="17" style="1" customWidth="1"/>
    <col min="9989" max="9993" width="12.25" style="1" customWidth="1"/>
    <col min="9994" max="9994" width="10.375" style="1" customWidth="1"/>
    <col min="9995" max="10240" width="9" style="1"/>
    <col min="10241" max="10243" width="2.625" style="1" customWidth="1"/>
    <col min="10244" max="10244" width="17" style="1" customWidth="1"/>
    <col min="10245" max="10249" width="12.25" style="1" customWidth="1"/>
    <col min="10250" max="10250" width="10.375" style="1" customWidth="1"/>
    <col min="10251" max="10496" width="9" style="1"/>
    <col min="10497" max="10499" width="2.625" style="1" customWidth="1"/>
    <col min="10500" max="10500" width="17" style="1" customWidth="1"/>
    <col min="10501" max="10505" width="12.25" style="1" customWidth="1"/>
    <col min="10506" max="10506" width="10.375" style="1" customWidth="1"/>
    <col min="10507" max="10752" width="9" style="1"/>
    <col min="10753" max="10755" width="2.625" style="1" customWidth="1"/>
    <col min="10756" max="10756" width="17" style="1" customWidth="1"/>
    <col min="10757" max="10761" width="12.25" style="1" customWidth="1"/>
    <col min="10762" max="10762" width="10.375" style="1" customWidth="1"/>
    <col min="10763" max="11008" width="9" style="1"/>
    <col min="11009" max="11011" width="2.625" style="1" customWidth="1"/>
    <col min="11012" max="11012" width="17" style="1" customWidth="1"/>
    <col min="11013" max="11017" width="12.25" style="1" customWidth="1"/>
    <col min="11018" max="11018" width="10.375" style="1" customWidth="1"/>
    <col min="11019" max="11264" width="9" style="1"/>
    <col min="11265" max="11267" width="2.625" style="1" customWidth="1"/>
    <col min="11268" max="11268" width="17" style="1" customWidth="1"/>
    <col min="11269" max="11273" width="12.25" style="1" customWidth="1"/>
    <col min="11274" max="11274" width="10.375" style="1" customWidth="1"/>
    <col min="11275" max="11520" width="9" style="1"/>
    <col min="11521" max="11523" width="2.625" style="1" customWidth="1"/>
    <col min="11524" max="11524" width="17" style="1" customWidth="1"/>
    <col min="11525" max="11529" width="12.25" style="1" customWidth="1"/>
    <col min="11530" max="11530" width="10.375" style="1" customWidth="1"/>
    <col min="11531" max="11776" width="9" style="1"/>
    <col min="11777" max="11779" width="2.625" style="1" customWidth="1"/>
    <col min="11780" max="11780" width="17" style="1" customWidth="1"/>
    <col min="11781" max="11785" width="12.25" style="1" customWidth="1"/>
    <col min="11786" max="11786" width="10.375" style="1" customWidth="1"/>
    <col min="11787" max="12032" width="9" style="1"/>
    <col min="12033" max="12035" width="2.625" style="1" customWidth="1"/>
    <col min="12036" max="12036" width="17" style="1" customWidth="1"/>
    <col min="12037" max="12041" width="12.25" style="1" customWidth="1"/>
    <col min="12042" max="12042" width="10.375" style="1" customWidth="1"/>
    <col min="12043" max="12288" width="9" style="1"/>
    <col min="12289" max="12291" width="2.625" style="1" customWidth="1"/>
    <col min="12292" max="12292" width="17" style="1" customWidth="1"/>
    <col min="12293" max="12297" width="12.25" style="1" customWidth="1"/>
    <col min="12298" max="12298" width="10.375" style="1" customWidth="1"/>
    <col min="12299" max="12544" width="9" style="1"/>
    <col min="12545" max="12547" width="2.625" style="1" customWidth="1"/>
    <col min="12548" max="12548" width="17" style="1" customWidth="1"/>
    <col min="12549" max="12553" width="12.25" style="1" customWidth="1"/>
    <col min="12554" max="12554" width="10.375" style="1" customWidth="1"/>
    <col min="12555" max="12800" width="9" style="1"/>
    <col min="12801" max="12803" width="2.625" style="1" customWidth="1"/>
    <col min="12804" max="12804" width="17" style="1" customWidth="1"/>
    <col min="12805" max="12809" width="12.25" style="1" customWidth="1"/>
    <col min="12810" max="12810" width="10.375" style="1" customWidth="1"/>
    <col min="12811" max="13056" width="9" style="1"/>
    <col min="13057" max="13059" width="2.625" style="1" customWidth="1"/>
    <col min="13060" max="13060" width="17" style="1" customWidth="1"/>
    <col min="13061" max="13065" width="12.25" style="1" customWidth="1"/>
    <col min="13066" max="13066" width="10.375" style="1" customWidth="1"/>
    <col min="13067" max="13312" width="9" style="1"/>
    <col min="13313" max="13315" width="2.625" style="1" customWidth="1"/>
    <col min="13316" max="13316" width="17" style="1" customWidth="1"/>
    <col min="13317" max="13321" width="12.25" style="1" customWidth="1"/>
    <col min="13322" max="13322" width="10.375" style="1" customWidth="1"/>
    <col min="13323" max="13568" width="9" style="1"/>
    <col min="13569" max="13571" width="2.625" style="1" customWidth="1"/>
    <col min="13572" max="13572" width="17" style="1" customWidth="1"/>
    <col min="13573" max="13577" width="12.25" style="1" customWidth="1"/>
    <col min="13578" max="13578" width="10.375" style="1" customWidth="1"/>
    <col min="13579" max="13824" width="9" style="1"/>
    <col min="13825" max="13827" width="2.625" style="1" customWidth="1"/>
    <col min="13828" max="13828" width="17" style="1" customWidth="1"/>
    <col min="13829" max="13833" width="12.25" style="1" customWidth="1"/>
    <col min="13834" max="13834" width="10.375" style="1" customWidth="1"/>
    <col min="13835" max="14080" width="9" style="1"/>
    <col min="14081" max="14083" width="2.625" style="1" customWidth="1"/>
    <col min="14084" max="14084" width="17" style="1" customWidth="1"/>
    <col min="14085" max="14089" width="12.25" style="1" customWidth="1"/>
    <col min="14090" max="14090" width="10.375" style="1" customWidth="1"/>
    <col min="14091" max="14336" width="9" style="1"/>
    <col min="14337" max="14339" width="2.625" style="1" customWidth="1"/>
    <col min="14340" max="14340" width="17" style="1" customWidth="1"/>
    <col min="14341" max="14345" width="12.25" style="1" customWidth="1"/>
    <col min="14346" max="14346" width="10.375" style="1" customWidth="1"/>
    <col min="14347" max="14592" width="9" style="1"/>
    <col min="14593" max="14595" width="2.625" style="1" customWidth="1"/>
    <col min="14596" max="14596" width="17" style="1" customWidth="1"/>
    <col min="14597" max="14601" width="12.25" style="1" customWidth="1"/>
    <col min="14602" max="14602" width="10.375" style="1" customWidth="1"/>
    <col min="14603" max="14848" width="9" style="1"/>
    <col min="14849" max="14851" width="2.625" style="1" customWidth="1"/>
    <col min="14852" max="14852" width="17" style="1" customWidth="1"/>
    <col min="14853" max="14857" width="12.25" style="1" customWidth="1"/>
    <col min="14858" max="14858" width="10.375" style="1" customWidth="1"/>
    <col min="14859" max="15104" width="9" style="1"/>
    <col min="15105" max="15107" width="2.625" style="1" customWidth="1"/>
    <col min="15108" max="15108" width="17" style="1" customWidth="1"/>
    <col min="15109" max="15113" width="12.25" style="1" customWidth="1"/>
    <col min="15114" max="15114" width="10.375" style="1" customWidth="1"/>
    <col min="15115" max="15360" width="9" style="1"/>
    <col min="15361" max="15363" width="2.625" style="1" customWidth="1"/>
    <col min="15364" max="15364" width="17" style="1" customWidth="1"/>
    <col min="15365" max="15369" width="12.25" style="1" customWidth="1"/>
    <col min="15370" max="15370" width="10.375" style="1" customWidth="1"/>
    <col min="15371" max="15616" width="9" style="1"/>
    <col min="15617" max="15619" width="2.625" style="1" customWidth="1"/>
    <col min="15620" max="15620" width="17" style="1" customWidth="1"/>
    <col min="15621" max="15625" width="12.25" style="1" customWidth="1"/>
    <col min="15626" max="15626" width="10.375" style="1" customWidth="1"/>
    <col min="15627" max="15872" width="9" style="1"/>
    <col min="15873" max="15875" width="2.625" style="1" customWidth="1"/>
    <col min="15876" max="15876" width="17" style="1" customWidth="1"/>
    <col min="15877" max="15881" width="12.25" style="1" customWidth="1"/>
    <col min="15882" max="15882" width="10.375" style="1" customWidth="1"/>
    <col min="15883" max="16128" width="9" style="1"/>
    <col min="16129" max="16131" width="2.625" style="1" customWidth="1"/>
    <col min="16132" max="16132" width="17" style="1" customWidth="1"/>
    <col min="16133" max="16137" width="12.25" style="1" customWidth="1"/>
    <col min="16138" max="16138" width="10.375" style="1" customWidth="1"/>
    <col min="16139" max="16384" width="9" style="1"/>
  </cols>
  <sheetData>
    <row r="1" spans="1:20" ht="18.75">
      <c r="A1" s="1162" t="s">
        <v>756</v>
      </c>
      <c r="B1" s="1162"/>
      <c r="C1" s="1162"/>
      <c r="D1" s="1162"/>
      <c r="E1" s="1162"/>
      <c r="F1" s="1162"/>
      <c r="G1" s="1162"/>
      <c r="H1" s="1162"/>
      <c r="I1" s="1162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</row>
    <row r="2" spans="1:20" ht="14.25" customHeight="1">
      <c r="A2" s="1297" t="s">
        <v>757</v>
      </c>
      <c r="B2" s="1297"/>
      <c r="C2" s="1297"/>
      <c r="D2" s="1297"/>
      <c r="E2" s="1297"/>
      <c r="F2" s="1297"/>
      <c r="G2" s="1297"/>
      <c r="H2" s="1297"/>
      <c r="I2" s="1297"/>
    </row>
    <row r="3" spans="1:20" ht="14.25" customHeight="1" thickBot="1">
      <c r="A3" s="1298" t="s">
        <v>758</v>
      </c>
      <c r="B3" s="1298"/>
      <c r="C3" s="1298"/>
      <c r="D3" s="1298"/>
      <c r="E3" s="1298"/>
      <c r="F3" s="1298"/>
      <c r="G3" s="1298"/>
      <c r="H3" s="1298"/>
      <c r="I3" s="1298"/>
    </row>
    <row r="4" spans="1:20" ht="16.5" customHeight="1">
      <c r="A4" s="1028" t="s">
        <v>759</v>
      </c>
      <c r="B4" s="1028"/>
      <c r="C4" s="1028"/>
      <c r="D4" s="1029"/>
      <c r="E4" s="721">
        <v>29</v>
      </c>
      <c r="F4" s="722">
        <v>30</v>
      </c>
      <c r="G4" s="722" t="s">
        <v>200</v>
      </c>
      <c r="H4" s="722" t="s">
        <v>634</v>
      </c>
      <c r="I4" s="723" t="s">
        <v>635</v>
      </c>
    </row>
    <row r="5" spans="1:20" ht="16.5" customHeight="1">
      <c r="A5" s="1181" t="s">
        <v>83</v>
      </c>
      <c r="B5" s="1181"/>
      <c r="C5" s="1181"/>
      <c r="D5" s="1182"/>
      <c r="E5" s="724">
        <v>744906.22</v>
      </c>
      <c r="F5" s="725">
        <v>719543.12</v>
      </c>
      <c r="G5" s="726">
        <v>904307.9</v>
      </c>
      <c r="H5" s="726">
        <v>902471.70000000007</v>
      </c>
      <c r="I5" s="727">
        <f>I7+I22</f>
        <v>896295.3600000001</v>
      </c>
    </row>
    <row r="6" spans="1:20" ht="16.5" customHeight="1">
      <c r="A6" s="1295" t="s">
        <v>760</v>
      </c>
      <c r="B6" s="1295"/>
      <c r="C6" s="1295"/>
      <c r="D6" s="1296"/>
      <c r="E6" s="728">
        <v>6.0561481300813007E-2</v>
      </c>
      <c r="F6" s="728">
        <v>5.8499440650406506E-2</v>
      </c>
      <c r="G6" s="728">
        <v>7.3520967479674793E-2</v>
      </c>
      <c r="H6" s="728">
        <v>7.3371682926829274E-2</v>
      </c>
      <c r="I6" s="729">
        <f>I5/(12.3*1000000)</f>
        <v>7.2869541463414636E-2</v>
      </c>
    </row>
    <row r="7" spans="1:20" ht="16.5" customHeight="1">
      <c r="A7" s="6"/>
      <c r="B7" s="1181" t="s">
        <v>761</v>
      </c>
      <c r="C7" s="1291"/>
      <c r="D7" s="1292"/>
      <c r="E7" s="730">
        <v>709494.88</v>
      </c>
      <c r="F7" s="730">
        <v>709552.83</v>
      </c>
      <c r="G7" s="731">
        <v>861077.16</v>
      </c>
      <c r="H7" s="731">
        <v>861783.43</v>
      </c>
      <c r="I7" s="732">
        <f>I8+I9+I12</f>
        <v>850426.60000000009</v>
      </c>
    </row>
    <row r="8" spans="1:20" ht="16.5" customHeight="1">
      <c r="A8" s="6"/>
      <c r="B8" s="18"/>
      <c r="C8" s="1293" t="s">
        <v>762</v>
      </c>
      <c r="D8" s="1294"/>
      <c r="E8" s="733">
        <v>17225.509999999998</v>
      </c>
      <c r="F8" s="733">
        <v>15895.51</v>
      </c>
      <c r="G8" s="734">
        <v>16027.76</v>
      </c>
      <c r="H8" s="734">
        <v>16027.76</v>
      </c>
      <c r="I8" s="735">
        <v>16027.76</v>
      </c>
    </row>
    <row r="9" spans="1:20" ht="16.5" customHeight="1">
      <c r="A9" s="6"/>
      <c r="B9" s="18"/>
      <c r="C9" s="1003" t="s">
        <v>763</v>
      </c>
      <c r="D9" s="1004"/>
      <c r="E9" s="725">
        <v>30827.53</v>
      </c>
      <c r="F9" s="725">
        <v>30827.53</v>
      </c>
      <c r="G9" s="726">
        <v>22230.609999999997</v>
      </c>
      <c r="H9" s="726">
        <v>22230.609999999997</v>
      </c>
      <c r="I9" s="727">
        <f>+I10+I11</f>
        <v>22230.609999999997</v>
      </c>
    </row>
    <row r="10" spans="1:20" ht="16.5" customHeight="1">
      <c r="A10" s="6"/>
      <c r="B10" s="18"/>
      <c r="C10" s="18"/>
      <c r="D10" s="443" t="s">
        <v>503</v>
      </c>
      <c r="E10" s="725">
        <v>258.42</v>
      </c>
      <c r="F10" s="725">
        <v>258.42</v>
      </c>
      <c r="G10" s="726">
        <v>258.42</v>
      </c>
      <c r="H10" s="726">
        <v>258.42</v>
      </c>
      <c r="I10" s="727">
        <v>258.42</v>
      </c>
    </row>
    <row r="11" spans="1:20" ht="16.5" customHeight="1">
      <c r="A11" s="6"/>
      <c r="B11" s="18"/>
      <c r="C11" s="47"/>
      <c r="D11" s="540" t="s">
        <v>764</v>
      </c>
      <c r="E11" s="736">
        <v>30569.11</v>
      </c>
      <c r="F11" s="736">
        <v>30569.11</v>
      </c>
      <c r="G11" s="737">
        <v>21972.19</v>
      </c>
      <c r="H11" s="737">
        <v>21972.19</v>
      </c>
      <c r="I11" s="738">
        <v>21972.19</v>
      </c>
    </row>
    <row r="12" spans="1:20" ht="16.5" customHeight="1">
      <c r="A12" s="6"/>
      <c r="B12" s="18"/>
      <c r="C12" s="1003" t="s">
        <v>765</v>
      </c>
      <c r="D12" s="1004"/>
      <c r="E12" s="725">
        <v>661441.84</v>
      </c>
      <c r="F12" s="725">
        <v>662829.78999999992</v>
      </c>
      <c r="G12" s="726">
        <v>822818.79</v>
      </c>
      <c r="H12" s="726">
        <v>823525.06</v>
      </c>
      <c r="I12" s="727">
        <f>SUM(I13:I21)</f>
        <v>812168.2300000001</v>
      </c>
    </row>
    <row r="13" spans="1:20" ht="16.5" customHeight="1">
      <c r="A13" s="6"/>
      <c r="B13" s="18"/>
      <c r="C13" s="18"/>
      <c r="D13" s="443" t="s">
        <v>766</v>
      </c>
      <c r="E13" s="725">
        <v>19408.830000000002</v>
      </c>
      <c r="F13" s="725">
        <v>19408.830000000002</v>
      </c>
      <c r="G13" s="726">
        <v>178726.09</v>
      </c>
      <c r="H13" s="726">
        <v>178726.09</v>
      </c>
      <c r="I13" s="727">
        <v>178726.09</v>
      </c>
    </row>
    <row r="14" spans="1:20" ht="16.5" customHeight="1">
      <c r="A14" s="6"/>
      <c r="B14" s="18"/>
      <c r="C14" s="18"/>
      <c r="D14" s="443" t="s">
        <v>767</v>
      </c>
      <c r="E14" s="725">
        <v>333932.13</v>
      </c>
      <c r="F14" s="725">
        <v>333932.13</v>
      </c>
      <c r="G14" s="726">
        <v>334107.93</v>
      </c>
      <c r="H14" s="726">
        <v>334107.93</v>
      </c>
      <c r="I14" s="727">
        <v>334175.32</v>
      </c>
    </row>
    <row r="15" spans="1:20" ht="16.5" customHeight="1">
      <c r="A15" s="6"/>
      <c r="B15" s="18"/>
      <c r="C15" s="18"/>
      <c r="D15" s="443" t="s">
        <v>41</v>
      </c>
      <c r="E15" s="725">
        <v>1903.06</v>
      </c>
      <c r="F15" s="725">
        <v>1903.06</v>
      </c>
      <c r="G15" s="726">
        <v>1953.6699999999998</v>
      </c>
      <c r="H15" s="726">
        <v>1953.67</v>
      </c>
      <c r="I15" s="727">
        <v>1953.67</v>
      </c>
    </row>
    <row r="16" spans="1:20" ht="16.5" customHeight="1">
      <c r="A16" s="6"/>
      <c r="B16" s="18"/>
      <c r="C16" s="18"/>
      <c r="D16" s="443" t="s">
        <v>768</v>
      </c>
      <c r="E16" s="725">
        <v>5901.5</v>
      </c>
      <c r="F16" s="725">
        <v>5901.5</v>
      </c>
      <c r="G16" s="726">
        <v>5901.5</v>
      </c>
      <c r="H16" s="726">
        <v>3986.2</v>
      </c>
      <c r="I16" s="727">
        <v>3986.2</v>
      </c>
    </row>
    <row r="17" spans="1:20" ht="16.5" customHeight="1">
      <c r="A17" s="6"/>
      <c r="B17" s="18"/>
      <c r="C17" s="18"/>
      <c r="D17" s="443" t="s">
        <v>769</v>
      </c>
      <c r="E17" s="739">
        <v>2800.04</v>
      </c>
      <c r="F17" s="739">
        <v>2800.04</v>
      </c>
      <c r="G17" s="739">
        <v>2800.04</v>
      </c>
      <c r="H17" s="726">
        <v>2800.04</v>
      </c>
      <c r="I17" s="727">
        <v>2800.04</v>
      </c>
    </row>
    <row r="18" spans="1:20" ht="16.5" customHeight="1">
      <c r="A18" s="6"/>
      <c r="B18" s="18"/>
      <c r="C18" s="18"/>
      <c r="D18" s="740" t="s">
        <v>770</v>
      </c>
      <c r="E18" s="725">
        <v>11338.63</v>
      </c>
      <c r="F18" s="725">
        <v>11333.58</v>
      </c>
      <c r="G18" s="726">
        <v>11333.58</v>
      </c>
      <c r="H18" s="726">
        <v>11166.89</v>
      </c>
      <c r="I18" s="727">
        <v>1474.84</v>
      </c>
    </row>
    <row r="19" spans="1:20" ht="16.5" customHeight="1">
      <c r="A19" s="6"/>
      <c r="B19" s="18"/>
      <c r="C19" s="18"/>
      <c r="D19" s="443" t="s">
        <v>771</v>
      </c>
      <c r="E19" s="725">
        <v>139482.41</v>
      </c>
      <c r="F19" s="725">
        <v>142269.07</v>
      </c>
      <c r="G19" s="726">
        <v>143024.93</v>
      </c>
      <c r="H19" s="726">
        <v>143024.93</v>
      </c>
      <c r="I19" s="727">
        <v>143024.93</v>
      </c>
    </row>
    <row r="20" spans="1:20" ht="16.5" customHeight="1">
      <c r="A20" s="6"/>
      <c r="B20" s="18"/>
      <c r="C20" s="18"/>
      <c r="D20" s="443" t="s">
        <v>772</v>
      </c>
      <c r="E20" s="725">
        <v>16317.34</v>
      </c>
      <c r="F20" s="725">
        <v>15985.13</v>
      </c>
      <c r="G20" s="726">
        <v>15985.13</v>
      </c>
      <c r="H20" s="726">
        <v>15985.13</v>
      </c>
      <c r="I20" s="727">
        <v>15985.13</v>
      </c>
    </row>
    <row r="21" spans="1:20" ht="16.5" customHeight="1">
      <c r="A21" s="741"/>
      <c r="B21" s="742"/>
      <c r="C21" s="742"/>
      <c r="D21" s="743" t="s">
        <v>764</v>
      </c>
      <c r="E21" s="744">
        <v>130357.9</v>
      </c>
      <c r="F21" s="744">
        <v>129296.45</v>
      </c>
      <c r="G21" s="745">
        <v>128985.92</v>
      </c>
      <c r="H21" s="745">
        <v>131774.18</v>
      </c>
      <c r="I21" s="746">
        <v>130042.01</v>
      </c>
    </row>
    <row r="22" spans="1:20" ht="16.5" customHeight="1">
      <c r="A22" s="6"/>
      <c r="B22" s="1003" t="s">
        <v>773</v>
      </c>
      <c r="C22" s="1003"/>
      <c r="D22" s="1004"/>
      <c r="E22" s="725">
        <v>35411.339999999997</v>
      </c>
      <c r="F22" s="725">
        <v>35981.979999999996</v>
      </c>
      <c r="G22" s="726">
        <v>43230.74</v>
      </c>
      <c r="H22" s="726">
        <v>40688.269999999997</v>
      </c>
      <c r="I22" s="727">
        <f>SUM(I23:I25)</f>
        <v>45868.76</v>
      </c>
    </row>
    <row r="23" spans="1:20" ht="16.5" customHeight="1">
      <c r="A23" s="6"/>
      <c r="B23" s="18"/>
      <c r="C23" s="18"/>
      <c r="D23" s="443" t="s">
        <v>774</v>
      </c>
      <c r="E23" s="725">
        <v>295.08999999999997</v>
      </c>
      <c r="F23" s="725">
        <v>295.08999999999997</v>
      </c>
      <c r="G23" s="726">
        <v>227.7</v>
      </c>
      <c r="H23" s="726">
        <v>227.7</v>
      </c>
      <c r="I23" s="727">
        <v>227.7</v>
      </c>
    </row>
    <row r="24" spans="1:20" ht="16.5" customHeight="1">
      <c r="A24" s="6"/>
      <c r="B24" s="18"/>
      <c r="C24" s="18"/>
      <c r="D24" s="443" t="s">
        <v>775</v>
      </c>
      <c r="E24" s="725" t="s">
        <v>776</v>
      </c>
      <c r="F24" s="725" t="s">
        <v>776</v>
      </c>
      <c r="G24" s="747" t="s">
        <v>776</v>
      </c>
      <c r="H24" s="747" t="s">
        <v>776</v>
      </c>
      <c r="I24" s="727">
        <v>9860.98</v>
      </c>
    </row>
    <row r="25" spans="1:20" ht="16.5" customHeight="1">
      <c r="A25" s="6"/>
      <c r="B25" s="18"/>
      <c r="C25" s="18"/>
      <c r="D25" s="443" t="s">
        <v>127</v>
      </c>
      <c r="E25" s="725">
        <v>35116.25</v>
      </c>
      <c r="F25" s="725">
        <v>35686.89</v>
      </c>
      <c r="G25" s="726">
        <v>43003.040000000001</v>
      </c>
      <c r="H25" s="726">
        <v>40460.57</v>
      </c>
      <c r="I25" s="727">
        <v>35780.080000000002</v>
      </c>
    </row>
    <row r="26" spans="1:20" ht="8.25" customHeight="1" thickBot="1">
      <c r="A26" s="3"/>
      <c r="B26" s="3"/>
      <c r="C26" s="3"/>
      <c r="D26" s="185"/>
      <c r="E26" s="748"/>
      <c r="F26" s="748"/>
      <c r="G26" s="749"/>
      <c r="H26" s="3"/>
      <c r="I26" s="204"/>
    </row>
    <row r="27" spans="1:20" ht="8.25" customHeight="1">
      <c r="G27" s="751"/>
      <c r="H27" s="1"/>
      <c r="I27" s="1"/>
    </row>
    <row r="28" spans="1:20" ht="13.5" customHeight="1">
      <c r="C28" s="1" t="s">
        <v>777</v>
      </c>
      <c r="E28" s="1"/>
      <c r="F28" s="1"/>
      <c r="G28" s="1"/>
      <c r="H28" s="1"/>
      <c r="I28" s="1"/>
      <c r="P28" s="750"/>
      <c r="Q28" s="750"/>
      <c r="R28" s="750"/>
      <c r="S28" s="750"/>
      <c r="T28" s="750"/>
    </row>
    <row r="29" spans="1:20">
      <c r="E29" s="1"/>
      <c r="F29" s="1"/>
      <c r="G29" s="1"/>
      <c r="H29" s="1"/>
      <c r="I29" s="1"/>
      <c r="P29" s="750"/>
      <c r="Q29" s="750"/>
      <c r="R29" s="750"/>
      <c r="S29" s="750"/>
      <c r="T29" s="750"/>
    </row>
  </sheetData>
  <mergeCells count="11">
    <mergeCell ref="A6:D6"/>
    <mergeCell ref="A1:I1"/>
    <mergeCell ref="A2:I2"/>
    <mergeCell ref="A3:I3"/>
    <mergeCell ref="A4:D4"/>
    <mergeCell ref="A5:D5"/>
    <mergeCell ref="B7:D7"/>
    <mergeCell ref="C8:D8"/>
    <mergeCell ref="C9:D9"/>
    <mergeCell ref="C12:D12"/>
    <mergeCell ref="B22:D22"/>
  </mergeCells>
  <phoneticPr fontId="3"/>
  <pageMargins left="0.78740157480314965" right="0.39370078740157483" top="0.98425196850393704" bottom="0.59055118110236227" header="0.51181102362204722" footer="0.51181102362204722"/>
  <pageSetup paperSize="9" firstPageNumber="173" orientation="portrait" useFirstPageNumber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M15"/>
  <sheetViews>
    <sheetView view="pageBreakPreview" zoomScaleNormal="100" zoomScaleSheetLayoutView="100" workbookViewId="0">
      <selection activeCell="H3" sqref="H3:I4"/>
    </sheetView>
  </sheetViews>
  <sheetFormatPr defaultRowHeight="12"/>
  <cols>
    <col min="1" max="1" width="9.125" style="1" customWidth="1"/>
    <col min="2" max="2" width="5.25" style="1" customWidth="1"/>
    <col min="3" max="3" width="7.5" style="1" customWidth="1"/>
    <col min="4" max="4" width="5.25" style="1" customWidth="1"/>
    <col min="5" max="5" width="7.5" style="1" customWidth="1"/>
    <col min="6" max="6" width="5.25" style="1" customWidth="1"/>
    <col min="7" max="7" width="7.5" style="1" customWidth="1"/>
    <col min="8" max="8" width="5.25" style="1" customWidth="1"/>
    <col min="9" max="9" width="7.5" style="1" customWidth="1"/>
    <col min="10" max="10" width="5.25" style="1" customWidth="1"/>
    <col min="11" max="11" width="7.5" style="1" customWidth="1"/>
    <col min="12" max="12" width="5.25" style="1" customWidth="1"/>
    <col min="13" max="13" width="7.5" style="1" customWidth="1"/>
    <col min="14" max="16384" width="9" style="1"/>
  </cols>
  <sheetData>
    <row r="1" spans="1:13" ht="22.5" customHeight="1">
      <c r="A1" s="1018" t="s">
        <v>778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</row>
    <row r="2" spans="1:13" ht="8.25" customHeight="1" thickBot="1">
      <c r="H2" s="1" t="s">
        <v>666</v>
      </c>
    </row>
    <row r="3" spans="1:13" ht="12" customHeight="1">
      <c r="A3" s="1020" t="s">
        <v>779</v>
      </c>
      <c r="B3" s="1030" t="s">
        <v>780</v>
      </c>
      <c r="C3" s="1020"/>
      <c r="D3" s="1030" t="s">
        <v>781</v>
      </c>
      <c r="E3" s="1020"/>
      <c r="F3" s="1030" t="s">
        <v>1166</v>
      </c>
      <c r="G3" s="1020"/>
      <c r="H3" s="1030" t="s">
        <v>782</v>
      </c>
      <c r="I3" s="1019"/>
      <c r="J3" s="1228" t="s">
        <v>783</v>
      </c>
      <c r="K3" s="1299"/>
      <c r="L3" s="1030" t="s">
        <v>784</v>
      </c>
      <c r="M3" s="1019"/>
    </row>
    <row r="4" spans="1:13" ht="12" customHeight="1">
      <c r="A4" s="1022"/>
      <c r="B4" s="1012"/>
      <c r="C4" s="1024"/>
      <c r="D4" s="1012"/>
      <c r="E4" s="1024"/>
      <c r="F4" s="1012"/>
      <c r="G4" s="1024"/>
      <c r="H4" s="1012"/>
      <c r="I4" s="1023"/>
      <c r="J4" s="1229" t="s">
        <v>785</v>
      </c>
      <c r="K4" s="1300"/>
      <c r="L4" s="1012"/>
      <c r="M4" s="1023"/>
    </row>
    <row r="5" spans="1:13" ht="12" customHeight="1">
      <c r="A5" s="1024"/>
      <c r="B5" s="752" t="s">
        <v>786</v>
      </c>
      <c r="C5" s="298" t="s">
        <v>787</v>
      </c>
      <c r="D5" s="752" t="s">
        <v>786</v>
      </c>
      <c r="E5" s="298" t="s">
        <v>787</v>
      </c>
      <c r="F5" s="752" t="s">
        <v>786</v>
      </c>
      <c r="G5" s="298" t="s">
        <v>787</v>
      </c>
      <c r="H5" s="752" t="s">
        <v>786</v>
      </c>
      <c r="I5" s="753" t="s">
        <v>787</v>
      </c>
      <c r="J5" s="752" t="s">
        <v>786</v>
      </c>
      <c r="K5" s="298" t="s">
        <v>787</v>
      </c>
      <c r="L5" s="752" t="s">
        <v>786</v>
      </c>
      <c r="M5" s="753" t="s">
        <v>787</v>
      </c>
    </row>
    <row r="6" spans="1:13" ht="7.15" customHeight="1">
      <c r="A6" s="16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4.25" customHeight="1">
      <c r="A7" s="604" t="s">
        <v>226</v>
      </c>
      <c r="B7" s="6">
        <v>12</v>
      </c>
      <c r="C7" s="6">
        <v>34</v>
      </c>
      <c r="D7" s="6">
        <v>12</v>
      </c>
      <c r="E7" s="6">
        <v>30</v>
      </c>
      <c r="F7" s="6">
        <v>17</v>
      </c>
      <c r="G7" s="6">
        <v>18</v>
      </c>
      <c r="H7" s="6">
        <v>4</v>
      </c>
      <c r="I7" s="6">
        <v>5</v>
      </c>
      <c r="J7" s="6">
        <v>1</v>
      </c>
      <c r="K7" s="6">
        <v>2</v>
      </c>
      <c r="L7" s="6">
        <v>11</v>
      </c>
      <c r="M7" s="6">
        <v>30</v>
      </c>
    </row>
    <row r="8" spans="1:13" ht="14.25" customHeight="1">
      <c r="A8" s="604" t="s">
        <v>25</v>
      </c>
      <c r="B8" s="163">
        <v>13</v>
      </c>
      <c r="C8" s="6">
        <v>36</v>
      </c>
      <c r="D8" s="6">
        <v>23</v>
      </c>
      <c r="E8" s="6">
        <v>62</v>
      </c>
      <c r="F8" s="6">
        <v>15</v>
      </c>
      <c r="G8" s="6">
        <v>15</v>
      </c>
      <c r="H8" s="6">
        <v>3</v>
      </c>
      <c r="I8" s="6">
        <v>3</v>
      </c>
      <c r="J8" s="6">
        <v>1</v>
      </c>
      <c r="K8" s="6">
        <v>2</v>
      </c>
      <c r="L8" s="6">
        <v>10</v>
      </c>
      <c r="M8" s="6">
        <v>23</v>
      </c>
    </row>
    <row r="9" spans="1:13" ht="14.25" customHeight="1">
      <c r="A9" s="604" t="s">
        <v>154</v>
      </c>
      <c r="B9" s="163">
        <v>12</v>
      </c>
      <c r="C9" s="6">
        <v>43</v>
      </c>
      <c r="D9" s="6">
        <v>14</v>
      </c>
      <c r="E9" s="6">
        <v>44</v>
      </c>
      <c r="F9" s="6">
        <v>15</v>
      </c>
      <c r="G9" s="6">
        <v>15</v>
      </c>
      <c r="H9" s="6">
        <v>1</v>
      </c>
      <c r="I9" s="6">
        <v>3</v>
      </c>
      <c r="J9" s="6">
        <v>1</v>
      </c>
      <c r="K9" s="6">
        <v>2</v>
      </c>
      <c r="L9" s="6">
        <v>9</v>
      </c>
      <c r="M9" s="6">
        <v>27</v>
      </c>
    </row>
    <row r="10" spans="1:13" ht="14.25" customHeight="1">
      <c r="A10" s="604" t="s">
        <v>155</v>
      </c>
      <c r="B10" s="163">
        <v>12</v>
      </c>
      <c r="C10" s="6">
        <v>23</v>
      </c>
      <c r="D10" s="6">
        <v>16</v>
      </c>
      <c r="E10" s="6">
        <v>31</v>
      </c>
      <c r="F10" s="6">
        <v>15</v>
      </c>
      <c r="G10" s="6">
        <v>15</v>
      </c>
      <c r="H10" s="6">
        <v>4</v>
      </c>
      <c r="I10" s="6">
        <v>9</v>
      </c>
      <c r="J10" s="6">
        <v>1</v>
      </c>
      <c r="K10" s="6">
        <v>2</v>
      </c>
      <c r="L10" s="6">
        <v>8</v>
      </c>
      <c r="M10" s="6">
        <v>22</v>
      </c>
    </row>
    <row r="11" spans="1:13" s="28" customFormat="1" ht="14.25" customHeight="1">
      <c r="A11" s="754" t="s">
        <v>156</v>
      </c>
      <c r="B11" s="164">
        <v>13</v>
      </c>
      <c r="C11" s="29">
        <v>34</v>
      </c>
      <c r="D11" s="29">
        <v>16</v>
      </c>
      <c r="E11" s="29">
        <v>34</v>
      </c>
      <c r="F11" s="29">
        <v>16</v>
      </c>
      <c r="G11" s="29">
        <v>16</v>
      </c>
      <c r="H11" s="29">
        <v>5</v>
      </c>
      <c r="I11" s="29">
        <v>7</v>
      </c>
      <c r="J11" s="29">
        <v>1</v>
      </c>
      <c r="K11" s="29">
        <v>2</v>
      </c>
      <c r="L11" s="29">
        <v>10</v>
      </c>
      <c r="M11" s="29">
        <v>22</v>
      </c>
    </row>
    <row r="12" spans="1:13" ht="6" customHeight="1" thickBot="1">
      <c r="A12" s="289" t="s">
        <v>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5.45" customHeight="1"/>
    <row r="14" spans="1:13" ht="11.25" customHeight="1">
      <c r="A14" s="1" t="s">
        <v>788</v>
      </c>
    </row>
    <row r="15" spans="1:13">
      <c r="A15" s="1" t="s">
        <v>789</v>
      </c>
    </row>
  </sheetData>
  <mergeCells count="9">
    <mergeCell ref="A1:M1"/>
    <mergeCell ref="A3:A5"/>
    <mergeCell ref="B3:C4"/>
    <mergeCell ref="D3:E4"/>
    <mergeCell ref="F3:G4"/>
    <mergeCell ref="H3:I4"/>
    <mergeCell ref="J3:K3"/>
    <mergeCell ref="L3:M4"/>
    <mergeCell ref="J4:K4"/>
  </mergeCells>
  <phoneticPr fontId="3"/>
  <pageMargins left="0.78740157480314965" right="0.39370078740157483" top="0.98425196850393704" bottom="0.59055118110236227" header="0.51181102362204722" footer="0.51181102362204722"/>
  <pageSetup paperSize="9" firstPageNumber="173" orientation="portrait" useFirstPageNumber="1" horizontalDpi="400" verticalDpi="4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S37"/>
  <sheetViews>
    <sheetView view="pageBreakPreview" zoomScaleNormal="100" zoomScaleSheetLayoutView="100" workbookViewId="0">
      <selection activeCell="N17" sqref="N17"/>
    </sheetView>
  </sheetViews>
  <sheetFormatPr defaultRowHeight="12"/>
  <cols>
    <col min="1" max="1" width="9.625" style="1" customWidth="1"/>
    <col min="2" max="2" width="11.375" style="1" customWidth="1"/>
    <col min="3" max="4" width="9.25" style="1" customWidth="1"/>
    <col min="5" max="5" width="10.75" style="1" customWidth="1"/>
    <col min="6" max="6" width="9.625" style="28" customWidth="1"/>
    <col min="7" max="7" width="9.625" style="1" customWidth="1"/>
    <col min="8" max="8" width="9.25" style="1" customWidth="1"/>
    <col min="9" max="9" width="9.625" style="1" customWidth="1"/>
    <col min="10" max="10" width="5.875" style="1" customWidth="1"/>
    <col min="11" max="254" width="9" style="1"/>
    <col min="255" max="255" width="3" style="1" customWidth="1"/>
    <col min="256" max="256" width="1.875" style="1" customWidth="1"/>
    <col min="257" max="257" width="10.625" style="1" customWidth="1"/>
    <col min="258" max="262" width="14.125" style="1" customWidth="1"/>
    <col min="263" max="263" width="8.75" style="1" customWidth="1"/>
    <col min="264" max="264" width="10.125" style="1" customWidth="1"/>
    <col min="265" max="265" width="9" style="1"/>
    <col min="266" max="266" width="5.875" style="1" customWidth="1"/>
    <col min="267" max="510" width="9" style="1"/>
    <col min="511" max="511" width="3" style="1" customWidth="1"/>
    <col min="512" max="512" width="1.875" style="1" customWidth="1"/>
    <col min="513" max="513" width="10.625" style="1" customWidth="1"/>
    <col min="514" max="518" width="14.125" style="1" customWidth="1"/>
    <col min="519" max="519" width="8.75" style="1" customWidth="1"/>
    <col min="520" max="520" width="10.125" style="1" customWidth="1"/>
    <col min="521" max="521" width="9" style="1"/>
    <col min="522" max="522" width="5.875" style="1" customWidth="1"/>
    <col min="523" max="766" width="9" style="1"/>
    <col min="767" max="767" width="3" style="1" customWidth="1"/>
    <col min="768" max="768" width="1.875" style="1" customWidth="1"/>
    <col min="769" max="769" width="10.625" style="1" customWidth="1"/>
    <col min="770" max="774" width="14.125" style="1" customWidth="1"/>
    <col min="775" max="775" width="8.75" style="1" customWidth="1"/>
    <col min="776" max="776" width="10.125" style="1" customWidth="1"/>
    <col min="777" max="777" width="9" style="1"/>
    <col min="778" max="778" width="5.875" style="1" customWidth="1"/>
    <col min="779" max="1022" width="9" style="1"/>
    <col min="1023" max="1023" width="3" style="1" customWidth="1"/>
    <col min="1024" max="1024" width="1.875" style="1" customWidth="1"/>
    <col min="1025" max="1025" width="10.625" style="1" customWidth="1"/>
    <col min="1026" max="1030" width="14.125" style="1" customWidth="1"/>
    <col min="1031" max="1031" width="8.75" style="1" customWidth="1"/>
    <col min="1032" max="1032" width="10.125" style="1" customWidth="1"/>
    <col min="1033" max="1033" width="9" style="1"/>
    <col min="1034" max="1034" width="5.875" style="1" customWidth="1"/>
    <col min="1035" max="1278" width="9" style="1"/>
    <col min="1279" max="1279" width="3" style="1" customWidth="1"/>
    <col min="1280" max="1280" width="1.875" style="1" customWidth="1"/>
    <col min="1281" max="1281" width="10.625" style="1" customWidth="1"/>
    <col min="1282" max="1286" width="14.125" style="1" customWidth="1"/>
    <col min="1287" max="1287" width="8.75" style="1" customWidth="1"/>
    <col min="1288" max="1288" width="10.125" style="1" customWidth="1"/>
    <col min="1289" max="1289" width="9" style="1"/>
    <col min="1290" max="1290" width="5.875" style="1" customWidth="1"/>
    <col min="1291" max="1534" width="9" style="1"/>
    <col min="1535" max="1535" width="3" style="1" customWidth="1"/>
    <col min="1536" max="1536" width="1.875" style="1" customWidth="1"/>
    <col min="1537" max="1537" width="10.625" style="1" customWidth="1"/>
    <col min="1538" max="1542" width="14.125" style="1" customWidth="1"/>
    <col min="1543" max="1543" width="8.75" style="1" customWidth="1"/>
    <col min="1544" max="1544" width="10.125" style="1" customWidth="1"/>
    <col min="1545" max="1545" width="9" style="1"/>
    <col min="1546" max="1546" width="5.875" style="1" customWidth="1"/>
    <col min="1547" max="1790" width="9" style="1"/>
    <col min="1791" max="1791" width="3" style="1" customWidth="1"/>
    <col min="1792" max="1792" width="1.875" style="1" customWidth="1"/>
    <col min="1793" max="1793" width="10.625" style="1" customWidth="1"/>
    <col min="1794" max="1798" width="14.125" style="1" customWidth="1"/>
    <col min="1799" max="1799" width="8.75" style="1" customWidth="1"/>
    <col min="1800" max="1800" width="10.125" style="1" customWidth="1"/>
    <col min="1801" max="1801" width="9" style="1"/>
    <col min="1802" max="1802" width="5.875" style="1" customWidth="1"/>
    <col min="1803" max="2046" width="9" style="1"/>
    <col min="2047" max="2047" width="3" style="1" customWidth="1"/>
    <col min="2048" max="2048" width="1.875" style="1" customWidth="1"/>
    <col min="2049" max="2049" width="10.625" style="1" customWidth="1"/>
    <col min="2050" max="2054" width="14.125" style="1" customWidth="1"/>
    <col min="2055" max="2055" width="8.75" style="1" customWidth="1"/>
    <col min="2056" max="2056" width="10.125" style="1" customWidth="1"/>
    <col min="2057" max="2057" width="9" style="1"/>
    <col min="2058" max="2058" width="5.875" style="1" customWidth="1"/>
    <col min="2059" max="2302" width="9" style="1"/>
    <col min="2303" max="2303" width="3" style="1" customWidth="1"/>
    <col min="2304" max="2304" width="1.875" style="1" customWidth="1"/>
    <col min="2305" max="2305" width="10.625" style="1" customWidth="1"/>
    <col min="2306" max="2310" width="14.125" style="1" customWidth="1"/>
    <col min="2311" max="2311" width="8.75" style="1" customWidth="1"/>
    <col min="2312" max="2312" width="10.125" style="1" customWidth="1"/>
    <col min="2313" max="2313" width="9" style="1"/>
    <col min="2314" max="2314" width="5.875" style="1" customWidth="1"/>
    <col min="2315" max="2558" width="9" style="1"/>
    <col min="2559" max="2559" width="3" style="1" customWidth="1"/>
    <col min="2560" max="2560" width="1.875" style="1" customWidth="1"/>
    <col min="2561" max="2561" width="10.625" style="1" customWidth="1"/>
    <col min="2562" max="2566" width="14.125" style="1" customWidth="1"/>
    <col min="2567" max="2567" width="8.75" style="1" customWidth="1"/>
    <col min="2568" max="2568" width="10.125" style="1" customWidth="1"/>
    <col min="2569" max="2569" width="9" style="1"/>
    <col min="2570" max="2570" width="5.875" style="1" customWidth="1"/>
    <col min="2571" max="2814" width="9" style="1"/>
    <col min="2815" max="2815" width="3" style="1" customWidth="1"/>
    <col min="2816" max="2816" width="1.875" style="1" customWidth="1"/>
    <col min="2817" max="2817" width="10.625" style="1" customWidth="1"/>
    <col min="2818" max="2822" width="14.125" style="1" customWidth="1"/>
    <col min="2823" max="2823" width="8.75" style="1" customWidth="1"/>
    <col min="2824" max="2824" width="10.125" style="1" customWidth="1"/>
    <col min="2825" max="2825" width="9" style="1"/>
    <col min="2826" max="2826" width="5.875" style="1" customWidth="1"/>
    <col min="2827" max="3070" width="9" style="1"/>
    <col min="3071" max="3071" width="3" style="1" customWidth="1"/>
    <col min="3072" max="3072" width="1.875" style="1" customWidth="1"/>
    <col min="3073" max="3073" width="10.625" style="1" customWidth="1"/>
    <col min="3074" max="3078" width="14.125" style="1" customWidth="1"/>
    <col min="3079" max="3079" width="8.75" style="1" customWidth="1"/>
    <col min="3080" max="3080" width="10.125" style="1" customWidth="1"/>
    <col min="3081" max="3081" width="9" style="1"/>
    <col min="3082" max="3082" width="5.875" style="1" customWidth="1"/>
    <col min="3083" max="3326" width="9" style="1"/>
    <col min="3327" max="3327" width="3" style="1" customWidth="1"/>
    <col min="3328" max="3328" width="1.875" style="1" customWidth="1"/>
    <col min="3329" max="3329" width="10.625" style="1" customWidth="1"/>
    <col min="3330" max="3334" width="14.125" style="1" customWidth="1"/>
    <col min="3335" max="3335" width="8.75" style="1" customWidth="1"/>
    <col min="3336" max="3336" width="10.125" style="1" customWidth="1"/>
    <col min="3337" max="3337" width="9" style="1"/>
    <col min="3338" max="3338" width="5.875" style="1" customWidth="1"/>
    <col min="3339" max="3582" width="9" style="1"/>
    <col min="3583" max="3583" width="3" style="1" customWidth="1"/>
    <col min="3584" max="3584" width="1.875" style="1" customWidth="1"/>
    <col min="3585" max="3585" width="10.625" style="1" customWidth="1"/>
    <col min="3586" max="3590" width="14.125" style="1" customWidth="1"/>
    <col min="3591" max="3591" width="8.75" style="1" customWidth="1"/>
    <col min="3592" max="3592" width="10.125" style="1" customWidth="1"/>
    <col min="3593" max="3593" width="9" style="1"/>
    <col min="3594" max="3594" width="5.875" style="1" customWidth="1"/>
    <col min="3595" max="3838" width="9" style="1"/>
    <col min="3839" max="3839" width="3" style="1" customWidth="1"/>
    <col min="3840" max="3840" width="1.875" style="1" customWidth="1"/>
    <col min="3841" max="3841" width="10.625" style="1" customWidth="1"/>
    <col min="3842" max="3846" width="14.125" style="1" customWidth="1"/>
    <col min="3847" max="3847" width="8.75" style="1" customWidth="1"/>
    <col min="3848" max="3848" width="10.125" style="1" customWidth="1"/>
    <col min="3849" max="3849" width="9" style="1"/>
    <col min="3850" max="3850" width="5.875" style="1" customWidth="1"/>
    <col min="3851" max="4094" width="9" style="1"/>
    <col min="4095" max="4095" width="3" style="1" customWidth="1"/>
    <col min="4096" max="4096" width="1.875" style="1" customWidth="1"/>
    <col min="4097" max="4097" width="10.625" style="1" customWidth="1"/>
    <col min="4098" max="4102" width="14.125" style="1" customWidth="1"/>
    <col min="4103" max="4103" width="8.75" style="1" customWidth="1"/>
    <col min="4104" max="4104" width="10.125" style="1" customWidth="1"/>
    <col min="4105" max="4105" width="9" style="1"/>
    <col min="4106" max="4106" width="5.875" style="1" customWidth="1"/>
    <col min="4107" max="4350" width="9" style="1"/>
    <col min="4351" max="4351" width="3" style="1" customWidth="1"/>
    <col min="4352" max="4352" width="1.875" style="1" customWidth="1"/>
    <col min="4353" max="4353" width="10.625" style="1" customWidth="1"/>
    <col min="4354" max="4358" width="14.125" style="1" customWidth="1"/>
    <col min="4359" max="4359" width="8.75" style="1" customWidth="1"/>
    <col min="4360" max="4360" width="10.125" style="1" customWidth="1"/>
    <col min="4361" max="4361" width="9" style="1"/>
    <col min="4362" max="4362" width="5.875" style="1" customWidth="1"/>
    <col min="4363" max="4606" width="9" style="1"/>
    <col min="4607" max="4607" width="3" style="1" customWidth="1"/>
    <col min="4608" max="4608" width="1.875" style="1" customWidth="1"/>
    <col min="4609" max="4609" width="10.625" style="1" customWidth="1"/>
    <col min="4610" max="4614" width="14.125" style="1" customWidth="1"/>
    <col min="4615" max="4615" width="8.75" style="1" customWidth="1"/>
    <col min="4616" max="4616" width="10.125" style="1" customWidth="1"/>
    <col min="4617" max="4617" width="9" style="1"/>
    <col min="4618" max="4618" width="5.875" style="1" customWidth="1"/>
    <col min="4619" max="4862" width="9" style="1"/>
    <col min="4863" max="4863" width="3" style="1" customWidth="1"/>
    <col min="4864" max="4864" width="1.875" style="1" customWidth="1"/>
    <col min="4865" max="4865" width="10.625" style="1" customWidth="1"/>
    <col min="4866" max="4870" width="14.125" style="1" customWidth="1"/>
    <col min="4871" max="4871" width="8.75" style="1" customWidth="1"/>
    <col min="4872" max="4872" width="10.125" style="1" customWidth="1"/>
    <col min="4873" max="4873" width="9" style="1"/>
    <col min="4874" max="4874" width="5.875" style="1" customWidth="1"/>
    <col min="4875" max="5118" width="9" style="1"/>
    <col min="5119" max="5119" width="3" style="1" customWidth="1"/>
    <col min="5120" max="5120" width="1.875" style="1" customWidth="1"/>
    <col min="5121" max="5121" width="10.625" style="1" customWidth="1"/>
    <col min="5122" max="5126" width="14.125" style="1" customWidth="1"/>
    <col min="5127" max="5127" width="8.75" style="1" customWidth="1"/>
    <col min="5128" max="5128" width="10.125" style="1" customWidth="1"/>
    <col min="5129" max="5129" width="9" style="1"/>
    <col min="5130" max="5130" width="5.875" style="1" customWidth="1"/>
    <col min="5131" max="5374" width="9" style="1"/>
    <col min="5375" max="5375" width="3" style="1" customWidth="1"/>
    <col min="5376" max="5376" width="1.875" style="1" customWidth="1"/>
    <col min="5377" max="5377" width="10.625" style="1" customWidth="1"/>
    <col min="5378" max="5382" width="14.125" style="1" customWidth="1"/>
    <col min="5383" max="5383" width="8.75" style="1" customWidth="1"/>
    <col min="5384" max="5384" width="10.125" style="1" customWidth="1"/>
    <col min="5385" max="5385" width="9" style="1"/>
    <col min="5386" max="5386" width="5.875" style="1" customWidth="1"/>
    <col min="5387" max="5630" width="9" style="1"/>
    <col min="5631" max="5631" width="3" style="1" customWidth="1"/>
    <col min="5632" max="5632" width="1.875" style="1" customWidth="1"/>
    <col min="5633" max="5633" width="10.625" style="1" customWidth="1"/>
    <col min="5634" max="5638" width="14.125" style="1" customWidth="1"/>
    <col min="5639" max="5639" width="8.75" style="1" customWidth="1"/>
    <col min="5640" max="5640" width="10.125" style="1" customWidth="1"/>
    <col min="5641" max="5641" width="9" style="1"/>
    <col min="5642" max="5642" width="5.875" style="1" customWidth="1"/>
    <col min="5643" max="5886" width="9" style="1"/>
    <col min="5887" max="5887" width="3" style="1" customWidth="1"/>
    <col min="5888" max="5888" width="1.875" style="1" customWidth="1"/>
    <col min="5889" max="5889" width="10.625" style="1" customWidth="1"/>
    <col min="5890" max="5894" width="14.125" style="1" customWidth="1"/>
    <col min="5895" max="5895" width="8.75" style="1" customWidth="1"/>
    <col min="5896" max="5896" width="10.125" style="1" customWidth="1"/>
    <col min="5897" max="5897" width="9" style="1"/>
    <col min="5898" max="5898" width="5.875" style="1" customWidth="1"/>
    <col min="5899" max="6142" width="9" style="1"/>
    <col min="6143" max="6143" width="3" style="1" customWidth="1"/>
    <col min="6144" max="6144" width="1.875" style="1" customWidth="1"/>
    <col min="6145" max="6145" width="10.625" style="1" customWidth="1"/>
    <col min="6146" max="6150" width="14.125" style="1" customWidth="1"/>
    <col min="6151" max="6151" width="8.75" style="1" customWidth="1"/>
    <col min="6152" max="6152" width="10.125" style="1" customWidth="1"/>
    <col min="6153" max="6153" width="9" style="1"/>
    <col min="6154" max="6154" width="5.875" style="1" customWidth="1"/>
    <col min="6155" max="6398" width="9" style="1"/>
    <col min="6399" max="6399" width="3" style="1" customWidth="1"/>
    <col min="6400" max="6400" width="1.875" style="1" customWidth="1"/>
    <col min="6401" max="6401" width="10.625" style="1" customWidth="1"/>
    <col min="6402" max="6406" width="14.125" style="1" customWidth="1"/>
    <col min="6407" max="6407" width="8.75" style="1" customWidth="1"/>
    <col min="6408" max="6408" width="10.125" style="1" customWidth="1"/>
    <col min="6409" max="6409" width="9" style="1"/>
    <col min="6410" max="6410" width="5.875" style="1" customWidth="1"/>
    <col min="6411" max="6654" width="9" style="1"/>
    <col min="6655" max="6655" width="3" style="1" customWidth="1"/>
    <col min="6656" max="6656" width="1.875" style="1" customWidth="1"/>
    <col min="6657" max="6657" width="10.625" style="1" customWidth="1"/>
    <col min="6658" max="6662" width="14.125" style="1" customWidth="1"/>
    <col min="6663" max="6663" width="8.75" style="1" customWidth="1"/>
    <col min="6664" max="6664" width="10.125" style="1" customWidth="1"/>
    <col min="6665" max="6665" width="9" style="1"/>
    <col min="6666" max="6666" width="5.875" style="1" customWidth="1"/>
    <col min="6667" max="6910" width="9" style="1"/>
    <col min="6911" max="6911" width="3" style="1" customWidth="1"/>
    <col min="6912" max="6912" width="1.875" style="1" customWidth="1"/>
    <col min="6913" max="6913" width="10.625" style="1" customWidth="1"/>
    <col min="6914" max="6918" width="14.125" style="1" customWidth="1"/>
    <col min="6919" max="6919" width="8.75" style="1" customWidth="1"/>
    <col min="6920" max="6920" width="10.125" style="1" customWidth="1"/>
    <col min="6921" max="6921" width="9" style="1"/>
    <col min="6922" max="6922" width="5.875" style="1" customWidth="1"/>
    <col min="6923" max="7166" width="9" style="1"/>
    <col min="7167" max="7167" width="3" style="1" customWidth="1"/>
    <col min="7168" max="7168" width="1.875" style="1" customWidth="1"/>
    <col min="7169" max="7169" width="10.625" style="1" customWidth="1"/>
    <col min="7170" max="7174" width="14.125" style="1" customWidth="1"/>
    <col min="7175" max="7175" width="8.75" style="1" customWidth="1"/>
    <col min="7176" max="7176" width="10.125" style="1" customWidth="1"/>
    <col min="7177" max="7177" width="9" style="1"/>
    <col min="7178" max="7178" width="5.875" style="1" customWidth="1"/>
    <col min="7179" max="7422" width="9" style="1"/>
    <col min="7423" max="7423" width="3" style="1" customWidth="1"/>
    <col min="7424" max="7424" width="1.875" style="1" customWidth="1"/>
    <col min="7425" max="7425" width="10.625" style="1" customWidth="1"/>
    <col min="7426" max="7430" width="14.125" style="1" customWidth="1"/>
    <col min="7431" max="7431" width="8.75" style="1" customWidth="1"/>
    <col min="7432" max="7432" width="10.125" style="1" customWidth="1"/>
    <col min="7433" max="7433" width="9" style="1"/>
    <col min="7434" max="7434" width="5.875" style="1" customWidth="1"/>
    <col min="7435" max="7678" width="9" style="1"/>
    <col min="7679" max="7679" width="3" style="1" customWidth="1"/>
    <col min="7680" max="7680" width="1.875" style="1" customWidth="1"/>
    <col min="7681" max="7681" width="10.625" style="1" customWidth="1"/>
    <col min="7682" max="7686" width="14.125" style="1" customWidth="1"/>
    <col min="7687" max="7687" width="8.75" style="1" customWidth="1"/>
    <col min="7688" max="7688" width="10.125" style="1" customWidth="1"/>
    <col min="7689" max="7689" width="9" style="1"/>
    <col min="7690" max="7690" width="5.875" style="1" customWidth="1"/>
    <col min="7691" max="7934" width="9" style="1"/>
    <col min="7935" max="7935" width="3" style="1" customWidth="1"/>
    <col min="7936" max="7936" width="1.875" style="1" customWidth="1"/>
    <col min="7937" max="7937" width="10.625" style="1" customWidth="1"/>
    <col min="7938" max="7942" width="14.125" style="1" customWidth="1"/>
    <col min="7943" max="7943" width="8.75" style="1" customWidth="1"/>
    <col min="7944" max="7944" width="10.125" style="1" customWidth="1"/>
    <col min="7945" max="7945" width="9" style="1"/>
    <col min="7946" max="7946" width="5.875" style="1" customWidth="1"/>
    <col min="7947" max="8190" width="9" style="1"/>
    <col min="8191" max="8191" width="3" style="1" customWidth="1"/>
    <col min="8192" max="8192" width="1.875" style="1" customWidth="1"/>
    <col min="8193" max="8193" width="10.625" style="1" customWidth="1"/>
    <col min="8194" max="8198" width="14.125" style="1" customWidth="1"/>
    <col min="8199" max="8199" width="8.75" style="1" customWidth="1"/>
    <col min="8200" max="8200" width="10.125" style="1" customWidth="1"/>
    <col min="8201" max="8201" width="9" style="1"/>
    <col min="8202" max="8202" width="5.875" style="1" customWidth="1"/>
    <col min="8203" max="8446" width="9" style="1"/>
    <col min="8447" max="8447" width="3" style="1" customWidth="1"/>
    <col min="8448" max="8448" width="1.875" style="1" customWidth="1"/>
    <col min="8449" max="8449" width="10.625" style="1" customWidth="1"/>
    <col min="8450" max="8454" width="14.125" style="1" customWidth="1"/>
    <col min="8455" max="8455" width="8.75" style="1" customWidth="1"/>
    <col min="8456" max="8456" width="10.125" style="1" customWidth="1"/>
    <col min="8457" max="8457" width="9" style="1"/>
    <col min="8458" max="8458" width="5.875" style="1" customWidth="1"/>
    <col min="8459" max="8702" width="9" style="1"/>
    <col min="8703" max="8703" width="3" style="1" customWidth="1"/>
    <col min="8704" max="8704" width="1.875" style="1" customWidth="1"/>
    <col min="8705" max="8705" width="10.625" style="1" customWidth="1"/>
    <col min="8706" max="8710" width="14.125" style="1" customWidth="1"/>
    <col min="8711" max="8711" width="8.75" style="1" customWidth="1"/>
    <col min="8712" max="8712" width="10.125" style="1" customWidth="1"/>
    <col min="8713" max="8713" width="9" style="1"/>
    <col min="8714" max="8714" width="5.875" style="1" customWidth="1"/>
    <col min="8715" max="8958" width="9" style="1"/>
    <col min="8959" max="8959" width="3" style="1" customWidth="1"/>
    <col min="8960" max="8960" width="1.875" style="1" customWidth="1"/>
    <col min="8961" max="8961" width="10.625" style="1" customWidth="1"/>
    <col min="8962" max="8966" width="14.125" style="1" customWidth="1"/>
    <col min="8967" max="8967" width="8.75" style="1" customWidth="1"/>
    <col min="8968" max="8968" width="10.125" style="1" customWidth="1"/>
    <col min="8969" max="8969" width="9" style="1"/>
    <col min="8970" max="8970" width="5.875" style="1" customWidth="1"/>
    <col min="8971" max="9214" width="9" style="1"/>
    <col min="9215" max="9215" width="3" style="1" customWidth="1"/>
    <col min="9216" max="9216" width="1.875" style="1" customWidth="1"/>
    <col min="9217" max="9217" width="10.625" style="1" customWidth="1"/>
    <col min="9218" max="9222" width="14.125" style="1" customWidth="1"/>
    <col min="9223" max="9223" width="8.75" style="1" customWidth="1"/>
    <col min="9224" max="9224" width="10.125" style="1" customWidth="1"/>
    <col min="9225" max="9225" width="9" style="1"/>
    <col min="9226" max="9226" width="5.875" style="1" customWidth="1"/>
    <col min="9227" max="9470" width="9" style="1"/>
    <col min="9471" max="9471" width="3" style="1" customWidth="1"/>
    <col min="9472" max="9472" width="1.875" style="1" customWidth="1"/>
    <col min="9473" max="9473" width="10.625" style="1" customWidth="1"/>
    <col min="9474" max="9478" width="14.125" style="1" customWidth="1"/>
    <col min="9479" max="9479" width="8.75" style="1" customWidth="1"/>
    <col min="9480" max="9480" width="10.125" style="1" customWidth="1"/>
    <col min="9481" max="9481" width="9" style="1"/>
    <col min="9482" max="9482" width="5.875" style="1" customWidth="1"/>
    <col min="9483" max="9726" width="9" style="1"/>
    <col min="9727" max="9727" width="3" style="1" customWidth="1"/>
    <col min="9728" max="9728" width="1.875" style="1" customWidth="1"/>
    <col min="9729" max="9729" width="10.625" style="1" customWidth="1"/>
    <col min="9730" max="9734" width="14.125" style="1" customWidth="1"/>
    <col min="9735" max="9735" width="8.75" style="1" customWidth="1"/>
    <col min="9736" max="9736" width="10.125" style="1" customWidth="1"/>
    <col min="9737" max="9737" width="9" style="1"/>
    <col min="9738" max="9738" width="5.875" style="1" customWidth="1"/>
    <col min="9739" max="9982" width="9" style="1"/>
    <col min="9983" max="9983" width="3" style="1" customWidth="1"/>
    <col min="9984" max="9984" width="1.875" style="1" customWidth="1"/>
    <col min="9985" max="9985" width="10.625" style="1" customWidth="1"/>
    <col min="9986" max="9990" width="14.125" style="1" customWidth="1"/>
    <col min="9991" max="9991" width="8.75" style="1" customWidth="1"/>
    <col min="9992" max="9992" width="10.125" style="1" customWidth="1"/>
    <col min="9993" max="9993" width="9" style="1"/>
    <col min="9994" max="9994" width="5.875" style="1" customWidth="1"/>
    <col min="9995" max="10238" width="9" style="1"/>
    <col min="10239" max="10239" width="3" style="1" customWidth="1"/>
    <col min="10240" max="10240" width="1.875" style="1" customWidth="1"/>
    <col min="10241" max="10241" width="10.625" style="1" customWidth="1"/>
    <col min="10242" max="10246" width="14.125" style="1" customWidth="1"/>
    <col min="10247" max="10247" width="8.75" style="1" customWidth="1"/>
    <col min="10248" max="10248" width="10.125" style="1" customWidth="1"/>
    <col min="10249" max="10249" width="9" style="1"/>
    <col min="10250" max="10250" width="5.875" style="1" customWidth="1"/>
    <col min="10251" max="10494" width="9" style="1"/>
    <col min="10495" max="10495" width="3" style="1" customWidth="1"/>
    <col min="10496" max="10496" width="1.875" style="1" customWidth="1"/>
    <col min="10497" max="10497" width="10.625" style="1" customWidth="1"/>
    <col min="10498" max="10502" width="14.125" style="1" customWidth="1"/>
    <col min="10503" max="10503" width="8.75" style="1" customWidth="1"/>
    <col min="10504" max="10504" width="10.125" style="1" customWidth="1"/>
    <col min="10505" max="10505" width="9" style="1"/>
    <col min="10506" max="10506" width="5.875" style="1" customWidth="1"/>
    <col min="10507" max="10750" width="9" style="1"/>
    <col min="10751" max="10751" width="3" style="1" customWidth="1"/>
    <col min="10752" max="10752" width="1.875" style="1" customWidth="1"/>
    <col min="10753" max="10753" width="10.625" style="1" customWidth="1"/>
    <col min="10754" max="10758" width="14.125" style="1" customWidth="1"/>
    <col min="10759" max="10759" width="8.75" style="1" customWidth="1"/>
    <col min="10760" max="10760" width="10.125" style="1" customWidth="1"/>
    <col min="10761" max="10761" width="9" style="1"/>
    <col min="10762" max="10762" width="5.875" style="1" customWidth="1"/>
    <col min="10763" max="11006" width="9" style="1"/>
    <col min="11007" max="11007" width="3" style="1" customWidth="1"/>
    <col min="11008" max="11008" width="1.875" style="1" customWidth="1"/>
    <col min="11009" max="11009" width="10.625" style="1" customWidth="1"/>
    <col min="11010" max="11014" width="14.125" style="1" customWidth="1"/>
    <col min="11015" max="11015" width="8.75" style="1" customWidth="1"/>
    <col min="11016" max="11016" width="10.125" style="1" customWidth="1"/>
    <col min="11017" max="11017" width="9" style="1"/>
    <col min="11018" max="11018" width="5.875" style="1" customWidth="1"/>
    <col min="11019" max="11262" width="9" style="1"/>
    <col min="11263" max="11263" width="3" style="1" customWidth="1"/>
    <col min="11264" max="11264" width="1.875" style="1" customWidth="1"/>
    <col min="11265" max="11265" width="10.625" style="1" customWidth="1"/>
    <col min="11266" max="11270" width="14.125" style="1" customWidth="1"/>
    <col min="11271" max="11271" width="8.75" style="1" customWidth="1"/>
    <col min="11272" max="11272" width="10.125" style="1" customWidth="1"/>
    <col min="11273" max="11273" width="9" style="1"/>
    <col min="11274" max="11274" width="5.875" style="1" customWidth="1"/>
    <col min="11275" max="11518" width="9" style="1"/>
    <col min="11519" max="11519" width="3" style="1" customWidth="1"/>
    <col min="11520" max="11520" width="1.875" style="1" customWidth="1"/>
    <col min="11521" max="11521" width="10.625" style="1" customWidth="1"/>
    <col min="11522" max="11526" width="14.125" style="1" customWidth="1"/>
    <col min="11527" max="11527" width="8.75" style="1" customWidth="1"/>
    <col min="11528" max="11528" width="10.125" style="1" customWidth="1"/>
    <col min="11529" max="11529" width="9" style="1"/>
    <col min="11530" max="11530" width="5.875" style="1" customWidth="1"/>
    <col min="11531" max="11774" width="9" style="1"/>
    <col min="11775" max="11775" width="3" style="1" customWidth="1"/>
    <col min="11776" max="11776" width="1.875" style="1" customWidth="1"/>
    <col min="11777" max="11777" width="10.625" style="1" customWidth="1"/>
    <col min="11778" max="11782" width="14.125" style="1" customWidth="1"/>
    <col min="11783" max="11783" width="8.75" style="1" customWidth="1"/>
    <col min="11784" max="11784" width="10.125" style="1" customWidth="1"/>
    <col min="11785" max="11785" width="9" style="1"/>
    <col min="11786" max="11786" width="5.875" style="1" customWidth="1"/>
    <col min="11787" max="12030" width="9" style="1"/>
    <col min="12031" max="12031" width="3" style="1" customWidth="1"/>
    <col min="12032" max="12032" width="1.875" style="1" customWidth="1"/>
    <col min="12033" max="12033" width="10.625" style="1" customWidth="1"/>
    <col min="12034" max="12038" width="14.125" style="1" customWidth="1"/>
    <col min="12039" max="12039" width="8.75" style="1" customWidth="1"/>
    <col min="12040" max="12040" width="10.125" style="1" customWidth="1"/>
    <col min="12041" max="12041" width="9" style="1"/>
    <col min="12042" max="12042" width="5.875" style="1" customWidth="1"/>
    <col min="12043" max="12286" width="9" style="1"/>
    <col min="12287" max="12287" width="3" style="1" customWidth="1"/>
    <col min="12288" max="12288" width="1.875" style="1" customWidth="1"/>
    <col min="12289" max="12289" width="10.625" style="1" customWidth="1"/>
    <col min="12290" max="12294" width="14.125" style="1" customWidth="1"/>
    <col min="12295" max="12295" width="8.75" style="1" customWidth="1"/>
    <col min="12296" max="12296" width="10.125" style="1" customWidth="1"/>
    <col min="12297" max="12297" width="9" style="1"/>
    <col min="12298" max="12298" width="5.875" style="1" customWidth="1"/>
    <col min="12299" max="12542" width="9" style="1"/>
    <col min="12543" max="12543" width="3" style="1" customWidth="1"/>
    <col min="12544" max="12544" width="1.875" style="1" customWidth="1"/>
    <col min="12545" max="12545" width="10.625" style="1" customWidth="1"/>
    <col min="12546" max="12550" width="14.125" style="1" customWidth="1"/>
    <col min="12551" max="12551" width="8.75" style="1" customWidth="1"/>
    <col min="12552" max="12552" width="10.125" style="1" customWidth="1"/>
    <col min="12553" max="12553" width="9" style="1"/>
    <col min="12554" max="12554" width="5.875" style="1" customWidth="1"/>
    <col min="12555" max="12798" width="9" style="1"/>
    <col min="12799" max="12799" width="3" style="1" customWidth="1"/>
    <col min="12800" max="12800" width="1.875" style="1" customWidth="1"/>
    <col min="12801" max="12801" width="10.625" style="1" customWidth="1"/>
    <col min="12802" max="12806" width="14.125" style="1" customWidth="1"/>
    <col min="12807" max="12807" width="8.75" style="1" customWidth="1"/>
    <col min="12808" max="12808" width="10.125" style="1" customWidth="1"/>
    <col min="12809" max="12809" width="9" style="1"/>
    <col min="12810" max="12810" width="5.875" style="1" customWidth="1"/>
    <col min="12811" max="13054" width="9" style="1"/>
    <col min="13055" max="13055" width="3" style="1" customWidth="1"/>
    <col min="13056" max="13056" width="1.875" style="1" customWidth="1"/>
    <col min="13057" max="13057" width="10.625" style="1" customWidth="1"/>
    <col min="13058" max="13062" width="14.125" style="1" customWidth="1"/>
    <col min="13063" max="13063" width="8.75" style="1" customWidth="1"/>
    <col min="13064" max="13064" width="10.125" style="1" customWidth="1"/>
    <col min="13065" max="13065" width="9" style="1"/>
    <col min="13066" max="13066" width="5.875" style="1" customWidth="1"/>
    <col min="13067" max="13310" width="9" style="1"/>
    <col min="13311" max="13311" width="3" style="1" customWidth="1"/>
    <col min="13312" max="13312" width="1.875" style="1" customWidth="1"/>
    <col min="13313" max="13313" width="10.625" style="1" customWidth="1"/>
    <col min="13314" max="13318" width="14.125" style="1" customWidth="1"/>
    <col min="13319" max="13319" width="8.75" style="1" customWidth="1"/>
    <col min="13320" max="13320" width="10.125" style="1" customWidth="1"/>
    <col min="13321" max="13321" width="9" style="1"/>
    <col min="13322" max="13322" width="5.875" style="1" customWidth="1"/>
    <col min="13323" max="13566" width="9" style="1"/>
    <col min="13567" max="13567" width="3" style="1" customWidth="1"/>
    <col min="13568" max="13568" width="1.875" style="1" customWidth="1"/>
    <col min="13569" max="13569" width="10.625" style="1" customWidth="1"/>
    <col min="13570" max="13574" width="14.125" style="1" customWidth="1"/>
    <col min="13575" max="13575" width="8.75" style="1" customWidth="1"/>
    <col min="13576" max="13576" width="10.125" style="1" customWidth="1"/>
    <col min="13577" max="13577" width="9" style="1"/>
    <col min="13578" max="13578" width="5.875" style="1" customWidth="1"/>
    <col min="13579" max="13822" width="9" style="1"/>
    <col min="13823" max="13823" width="3" style="1" customWidth="1"/>
    <col min="13824" max="13824" width="1.875" style="1" customWidth="1"/>
    <col min="13825" max="13825" width="10.625" style="1" customWidth="1"/>
    <col min="13826" max="13830" width="14.125" style="1" customWidth="1"/>
    <col min="13831" max="13831" width="8.75" style="1" customWidth="1"/>
    <col min="13832" max="13832" width="10.125" style="1" customWidth="1"/>
    <col min="13833" max="13833" width="9" style="1"/>
    <col min="13834" max="13834" width="5.875" style="1" customWidth="1"/>
    <col min="13835" max="14078" width="9" style="1"/>
    <col min="14079" max="14079" width="3" style="1" customWidth="1"/>
    <col min="14080" max="14080" width="1.875" style="1" customWidth="1"/>
    <col min="14081" max="14081" width="10.625" style="1" customWidth="1"/>
    <col min="14082" max="14086" width="14.125" style="1" customWidth="1"/>
    <col min="14087" max="14087" width="8.75" style="1" customWidth="1"/>
    <col min="14088" max="14088" width="10.125" style="1" customWidth="1"/>
    <col min="14089" max="14089" width="9" style="1"/>
    <col min="14090" max="14090" width="5.875" style="1" customWidth="1"/>
    <col min="14091" max="14334" width="9" style="1"/>
    <col min="14335" max="14335" width="3" style="1" customWidth="1"/>
    <col min="14336" max="14336" width="1.875" style="1" customWidth="1"/>
    <col min="14337" max="14337" width="10.625" style="1" customWidth="1"/>
    <col min="14338" max="14342" width="14.125" style="1" customWidth="1"/>
    <col min="14343" max="14343" width="8.75" style="1" customWidth="1"/>
    <col min="14344" max="14344" width="10.125" style="1" customWidth="1"/>
    <col min="14345" max="14345" width="9" style="1"/>
    <col min="14346" max="14346" width="5.875" style="1" customWidth="1"/>
    <col min="14347" max="14590" width="9" style="1"/>
    <col min="14591" max="14591" width="3" style="1" customWidth="1"/>
    <col min="14592" max="14592" width="1.875" style="1" customWidth="1"/>
    <col min="14593" max="14593" width="10.625" style="1" customWidth="1"/>
    <col min="14594" max="14598" width="14.125" style="1" customWidth="1"/>
    <col min="14599" max="14599" width="8.75" style="1" customWidth="1"/>
    <col min="14600" max="14600" width="10.125" style="1" customWidth="1"/>
    <col min="14601" max="14601" width="9" style="1"/>
    <col min="14602" max="14602" width="5.875" style="1" customWidth="1"/>
    <col min="14603" max="14846" width="9" style="1"/>
    <col min="14847" max="14847" width="3" style="1" customWidth="1"/>
    <col min="14848" max="14848" width="1.875" style="1" customWidth="1"/>
    <col min="14849" max="14849" width="10.625" style="1" customWidth="1"/>
    <col min="14850" max="14854" width="14.125" style="1" customWidth="1"/>
    <col min="14855" max="14855" width="8.75" style="1" customWidth="1"/>
    <col min="14856" max="14856" width="10.125" style="1" customWidth="1"/>
    <col min="14857" max="14857" width="9" style="1"/>
    <col min="14858" max="14858" width="5.875" style="1" customWidth="1"/>
    <col min="14859" max="15102" width="9" style="1"/>
    <col min="15103" max="15103" width="3" style="1" customWidth="1"/>
    <col min="15104" max="15104" width="1.875" style="1" customWidth="1"/>
    <col min="15105" max="15105" width="10.625" style="1" customWidth="1"/>
    <col min="15106" max="15110" width="14.125" style="1" customWidth="1"/>
    <col min="15111" max="15111" width="8.75" style="1" customWidth="1"/>
    <col min="15112" max="15112" width="10.125" style="1" customWidth="1"/>
    <col min="15113" max="15113" width="9" style="1"/>
    <col min="15114" max="15114" width="5.875" style="1" customWidth="1"/>
    <col min="15115" max="15358" width="9" style="1"/>
    <col min="15359" max="15359" width="3" style="1" customWidth="1"/>
    <col min="15360" max="15360" width="1.875" style="1" customWidth="1"/>
    <col min="15361" max="15361" width="10.625" style="1" customWidth="1"/>
    <col min="15362" max="15366" width="14.125" style="1" customWidth="1"/>
    <col min="15367" max="15367" width="8.75" style="1" customWidth="1"/>
    <col min="15368" max="15368" width="10.125" style="1" customWidth="1"/>
    <col min="15369" max="15369" width="9" style="1"/>
    <col min="15370" max="15370" width="5.875" style="1" customWidth="1"/>
    <col min="15371" max="15614" width="9" style="1"/>
    <col min="15615" max="15615" width="3" style="1" customWidth="1"/>
    <col min="15616" max="15616" width="1.875" style="1" customWidth="1"/>
    <col min="15617" max="15617" width="10.625" style="1" customWidth="1"/>
    <col min="15618" max="15622" width="14.125" style="1" customWidth="1"/>
    <col min="15623" max="15623" width="8.75" style="1" customWidth="1"/>
    <col min="15624" max="15624" width="10.125" style="1" customWidth="1"/>
    <col min="15625" max="15625" width="9" style="1"/>
    <col min="15626" max="15626" width="5.875" style="1" customWidth="1"/>
    <col min="15627" max="15870" width="9" style="1"/>
    <col min="15871" max="15871" width="3" style="1" customWidth="1"/>
    <col min="15872" max="15872" width="1.875" style="1" customWidth="1"/>
    <col min="15873" max="15873" width="10.625" style="1" customWidth="1"/>
    <col min="15874" max="15878" width="14.125" style="1" customWidth="1"/>
    <col min="15879" max="15879" width="8.75" style="1" customWidth="1"/>
    <col min="15880" max="15880" width="10.125" style="1" customWidth="1"/>
    <col min="15881" max="15881" width="9" style="1"/>
    <col min="15882" max="15882" width="5.875" style="1" customWidth="1"/>
    <col min="15883" max="16126" width="9" style="1"/>
    <col min="16127" max="16127" width="3" style="1" customWidth="1"/>
    <col min="16128" max="16128" width="1.875" style="1" customWidth="1"/>
    <col min="16129" max="16129" width="10.625" style="1" customWidth="1"/>
    <col min="16130" max="16134" width="14.125" style="1" customWidth="1"/>
    <col min="16135" max="16135" width="8.75" style="1" customWidth="1"/>
    <col min="16136" max="16136" width="10.125" style="1" customWidth="1"/>
    <col min="16137" max="16137" width="9" style="1"/>
    <col min="16138" max="16138" width="5.875" style="1" customWidth="1"/>
    <col min="16139" max="16384" width="9" style="1"/>
  </cols>
  <sheetData>
    <row r="1" spans="1:9" s="755" customFormat="1" ht="21.75" customHeight="1">
      <c r="B1" s="1162" t="s">
        <v>790</v>
      </c>
      <c r="C1" s="1162"/>
      <c r="D1" s="1162"/>
      <c r="E1" s="1162"/>
      <c r="F1" s="1162"/>
      <c r="G1" s="1162"/>
      <c r="H1" s="1162"/>
      <c r="I1" s="384"/>
    </row>
    <row r="2" spans="1:9" s="756" customFormat="1" ht="8.25" customHeight="1" thickBot="1">
      <c r="F2" s="756" t="s">
        <v>666</v>
      </c>
    </row>
    <row r="3" spans="1:9" s="756" customFormat="1" ht="15" customHeight="1">
      <c r="A3" s="757"/>
      <c r="B3" s="1301" t="s">
        <v>791</v>
      </c>
      <c r="C3" s="1304" t="s">
        <v>792</v>
      </c>
      <c r="D3" s="1305"/>
      <c r="E3" s="1304" t="s">
        <v>793</v>
      </c>
      <c r="F3" s="1305"/>
      <c r="G3" s="1304" t="s">
        <v>794</v>
      </c>
      <c r="H3" s="1305"/>
      <c r="I3" s="758"/>
    </row>
    <row r="4" spans="1:9" s="756" customFormat="1" ht="13.5">
      <c r="A4" s="759" t="s">
        <v>469</v>
      </c>
      <c r="B4" s="1302"/>
      <c r="C4" s="1306" t="s">
        <v>795</v>
      </c>
      <c r="D4" s="1306" t="s">
        <v>796</v>
      </c>
      <c r="E4" s="1306" t="s">
        <v>795</v>
      </c>
      <c r="F4" s="1306" t="s">
        <v>796</v>
      </c>
      <c r="G4" s="760" t="s">
        <v>797</v>
      </c>
      <c r="H4" s="760" t="s">
        <v>798</v>
      </c>
      <c r="I4" s="761" t="s">
        <v>787</v>
      </c>
    </row>
    <row r="5" spans="1:9" s="756" customFormat="1" ht="13.5">
      <c r="A5" s="762"/>
      <c r="B5" s="1303"/>
      <c r="C5" s="1303"/>
      <c r="D5" s="1303"/>
      <c r="E5" s="1303"/>
      <c r="F5" s="1303"/>
      <c r="G5" s="763" t="s">
        <v>799</v>
      </c>
      <c r="H5" s="763" t="s">
        <v>799</v>
      </c>
      <c r="I5" s="764"/>
    </row>
    <row r="6" spans="1:9" s="756" customFormat="1" ht="8.25" customHeight="1">
      <c r="A6" s="765"/>
      <c r="B6" s="766"/>
      <c r="C6" s="766"/>
      <c r="D6" s="766"/>
      <c r="E6" s="766"/>
      <c r="F6" s="766"/>
      <c r="G6" s="759"/>
      <c r="H6" s="759"/>
      <c r="I6" s="766"/>
    </row>
    <row r="7" spans="1:9" s="756" customFormat="1" ht="13.5">
      <c r="A7" s="767" t="s">
        <v>226</v>
      </c>
      <c r="B7" s="766">
        <v>5</v>
      </c>
      <c r="C7" s="766">
        <v>4</v>
      </c>
      <c r="D7" s="766">
        <v>1</v>
      </c>
      <c r="E7" s="766">
        <v>67</v>
      </c>
      <c r="F7" s="766">
        <v>2</v>
      </c>
      <c r="G7" s="766">
        <v>15</v>
      </c>
      <c r="H7" s="766">
        <v>9</v>
      </c>
      <c r="I7" s="766">
        <v>99</v>
      </c>
    </row>
    <row r="8" spans="1:9" s="756" customFormat="1" ht="13.5">
      <c r="A8" s="767" t="s">
        <v>25</v>
      </c>
      <c r="B8" s="768">
        <v>5</v>
      </c>
      <c r="C8" s="766">
        <v>4</v>
      </c>
      <c r="D8" s="766">
        <v>1</v>
      </c>
      <c r="E8" s="766">
        <v>69</v>
      </c>
      <c r="F8" s="766">
        <v>2</v>
      </c>
      <c r="G8" s="766">
        <v>16</v>
      </c>
      <c r="H8" s="766">
        <v>6</v>
      </c>
      <c r="I8" s="766">
        <v>95</v>
      </c>
    </row>
    <row r="9" spans="1:9" s="756" customFormat="1" ht="13.5">
      <c r="A9" s="767" t="s">
        <v>154</v>
      </c>
      <c r="B9" s="766">
        <v>6</v>
      </c>
      <c r="C9" s="766">
        <v>4</v>
      </c>
      <c r="D9" s="766">
        <v>2</v>
      </c>
      <c r="E9" s="766">
        <v>60</v>
      </c>
      <c r="F9" s="766">
        <v>3</v>
      </c>
      <c r="G9" s="766">
        <v>15</v>
      </c>
      <c r="H9" s="766">
        <v>4</v>
      </c>
      <c r="I9" s="766">
        <v>122</v>
      </c>
    </row>
    <row r="10" spans="1:9" s="756" customFormat="1" ht="13.5">
      <c r="A10" s="767" t="s">
        <v>155</v>
      </c>
      <c r="B10" s="768">
        <v>5</v>
      </c>
      <c r="C10" s="766">
        <v>4</v>
      </c>
      <c r="D10" s="766">
        <v>1</v>
      </c>
      <c r="E10" s="766">
        <v>69</v>
      </c>
      <c r="F10" s="766">
        <v>2</v>
      </c>
      <c r="G10" s="766">
        <v>15</v>
      </c>
      <c r="H10" s="766">
        <v>4</v>
      </c>
      <c r="I10" s="766">
        <v>100</v>
      </c>
    </row>
    <row r="11" spans="1:9" s="772" customFormat="1" ht="13.5">
      <c r="A11" s="769" t="s">
        <v>156</v>
      </c>
      <c r="B11" s="770">
        <v>5</v>
      </c>
      <c r="C11" s="771">
        <v>4</v>
      </c>
      <c r="D11" s="771">
        <v>1</v>
      </c>
      <c r="E11" s="771">
        <v>76</v>
      </c>
      <c r="F11" s="771">
        <v>2</v>
      </c>
      <c r="G11" s="771">
        <v>15</v>
      </c>
      <c r="H11" s="771">
        <v>4</v>
      </c>
      <c r="I11" s="771">
        <v>107</v>
      </c>
    </row>
    <row r="12" spans="1:9" s="756" customFormat="1" ht="8.25" customHeight="1" thickBot="1">
      <c r="A12" s="773" t="s">
        <v>666</v>
      </c>
      <c r="B12" s="400"/>
      <c r="C12" s="400"/>
      <c r="D12" s="400"/>
      <c r="E12" s="400"/>
      <c r="F12" s="400"/>
      <c r="G12" s="400"/>
      <c r="H12" s="400"/>
      <c r="I12" s="400"/>
    </row>
    <row r="13" spans="1:9" s="756" customFormat="1" ht="8.25" customHeight="1"/>
    <row r="14" spans="1:9" s="756" customFormat="1" ht="13.5">
      <c r="B14" s="756" t="s">
        <v>800</v>
      </c>
    </row>
    <row r="15" spans="1:9" ht="16.5" customHeight="1"/>
    <row r="16" spans="1:9" s="6" customFormat="1" ht="15" customHeight="1">
      <c r="B16" s="774"/>
      <c r="C16" s="774"/>
      <c r="D16" s="774"/>
      <c r="E16" s="774"/>
      <c r="F16" s="774"/>
      <c r="G16" s="774"/>
      <c r="H16" s="774"/>
    </row>
    <row r="17" spans="1:19" ht="22.5" customHeight="1">
      <c r="B17" s="1018" t="s">
        <v>801</v>
      </c>
      <c r="C17" s="1018"/>
      <c r="D17" s="1018"/>
      <c r="E17" s="1018"/>
      <c r="F17" s="1018"/>
      <c r="G17" s="1018"/>
      <c r="H17" s="1018"/>
      <c r="I17" s="513"/>
      <c r="J17" s="513"/>
      <c r="K17" s="513"/>
      <c r="L17" s="513"/>
      <c r="M17" s="182"/>
      <c r="N17" s="513"/>
      <c r="O17" s="513"/>
      <c r="P17" s="513"/>
      <c r="Q17" s="513"/>
      <c r="R17" s="513"/>
      <c r="S17" s="513"/>
    </row>
    <row r="18" spans="1:19" s="6" customFormat="1" ht="13.5" customHeight="1">
      <c r="B18" s="1021" t="s">
        <v>802</v>
      </c>
      <c r="C18" s="1021"/>
      <c r="D18" s="1021"/>
      <c r="E18" s="1021"/>
      <c r="F18" s="1021"/>
      <c r="G18" s="1021"/>
      <c r="H18" s="1021"/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9" s="6" customFormat="1" ht="13.5" customHeight="1">
      <c r="B19" s="6" t="s">
        <v>803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19" s="6" customFormat="1" ht="6" customHeight="1" thickBot="1">
      <c r="B20" s="43"/>
      <c r="C20" s="43"/>
      <c r="D20" s="43"/>
      <c r="E20" s="43"/>
      <c r="F20" s="43"/>
    </row>
    <row r="21" spans="1:19" s="6" customFormat="1" ht="6" customHeight="1">
      <c r="B21" s="422"/>
      <c r="C21" s="775"/>
      <c r="D21" s="776"/>
      <c r="E21" s="600"/>
      <c r="F21" s="776"/>
      <c r="G21" s="776"/>
      <c r="H21" s="600"/>
    </row>
    <row r="22" spans="1:19" s="12" customFormat="1" ht="27" customHeight="1">
      <c r="B22" s="308" t="s">
        <v>804</v>
      </c>
      <c r="C22" s="313" t="s">
        <v>805</v>
      </c>
      <c r="D22" s="777" t="s">
        <v>806</v>
      </c>
      <c r="E22" s="778" t="s">
        <v>807</v>
      </c>
      <c r="F22" s="779" t="s">
        <v>808</v>
      </c>
      <c r="G22" s="780" t="s">
        <v>809</v>
      </c>
      <c r="H22" s="781" t="s">
        <v>810</v>
      </c>
    </row>
    <row r="23" spans="1:19" s="6" customFormat="1" ht="15.75" customHeight="1">
      <c r="A23" s="18"/>
      <c r="B23" s="18" t="s">
        <v>811</v>
      </c>
      <c r="C23" s="782">
        <f>SUM(D23:H23)</f>
        <v>0</v>
      </c>
      <c r="D23" s="783"/>
      <c r="E23" s="783"/>
      <c r="F23" s="783"/>
      <c r="G23" s="783"/>
      <c r="H23" s="783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9" s="6" customFormat="1" ht="15.75" customHeight="1">
      <c r="A24" s="18"/>
      <c r="B24" s="18" t="s">
        <v>812</v>
      </c>
      <c r="C24" s="782">
        <f t="shared" ref="C24:C32" si="0">SUM(D24:H24)</f>
        <v>2</v>
      </c>
      <c r="D24" s="783"/>
      <c r="E24" s="783">
        <v>1</v>
      </c>
      <c r="F24" s="783">
        <v>1</v>
      </c>
      <c r="G24" s="783"/>
      <c r="H24" s="783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9" s="6" customFormat="1" ht="15.75" customHeight="1">
      <c r="A25" s="18"/>
      <c r="B25" s="18" t="s">
        <v>813</v>
      </c>
      <c r="C25" s="782">
        <f t="shared" si="0"/>
        <v>0</v>
      </c>
      <c r="D25" s="783"/>
      <c r="E25" s="783"/>
      <c r="F25" s="783"/>
      <c r="G25" s="783"/>
      <c r="H25" s="783"/>
      <c r="I25" s="182"/>
      <c r="J25" s="182"/>
      <c r="K25" s="182"/>
      <c r="L25" s="182"/>
      <c r="M25" s="182"/>
      <c r="N25" s="182"/>
      <c r="O25" s="182"/>
      <c r="P25" s="182"/>
      <c r="Q25" s="182"/>
      <c r="R25" s="182"/>
    </row>
    <row r="26" spans="1:19" s="6" customFormat="1" ht="15.75" customHeight="1">
      <c r="A26" s="18"/>
      <c r="B26" s="18" t="s">
        <v>814</v>
      </c>
      <c r="C26" s="782">
        <f t="shared" si="0"/>
        <v>0</v>
      </c>
      <c r="D26" s="783"/>
      <c r="E26" s="783"/>
      <c r="F26" s="783"/>
      <c r="G26" s="783"/>
      <c r="H26" s="783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1:19" s="6" customFormat="1" ht="15.75" customHeight="1">
      <c r="A27" s="18"/>
      <c r="B27" s="18" t="s">
        <v>815</v>
      </c>
      <c r="C27" s="782">
        <f t="shared" si="0"/>
        <v>1</v>
      </c>
      <c r="D27" s="783"/>
      <c r="E27" s="783">
        <v>1</v>
      </c>
      <c r="F27" s="783"/>
      <c r="G27" s="783"/>
      <c r="H27" s="783"/>
      <c r="I27" s="182"/>
      <c r="J27" s="182"/>
      <c r="K27" s="182"/>
      <c r="L27" s="182"/>
      <c r="M27" s="182"/>
      <c r="N27" s="182"/>
      <c r="O27" s="182"/>
      <c r="P27" s="182"/>
      <c r="Q27" s="182"/>
      <c r="R27" s="182"/>
    </row>
    <row r="28" spans="1:19" s="6" customFormat="1" ht="15.75" customHeight="1">
      <c r="A28" s="18"/>
      <c r="B28" s="18" t="s">
        <v>816</v>
      </c>
      <c r="C28" s="782">
        <f t="shared" si="0"/>
        <v>5</v>
      </c>
      <c r="D28" s="783">
        <v>3</v>
      </c>
      <c r="E28" s="783">
        <v>2</v>
      </c>
      <c r="F28" s="783"/>
      <c r="G28" s="783"/>
      <c r="H28" s="783"/>
      <c r="I28" s="182"/>
      <c r="J28" s="182"/>
      <c r="K28" s="182"/>
      <c r="L28" s="182"/>
      <c r="M28" s="182"/>
      <c r="N28" s="182"/>
      <c r="O28" s="182"/>
      <c r="P28" s="182"/>
      <c r="Q28" s="182"/>
      <c r="R28" s="182"/>
    </row>
    <row r="29" spans="1:19" s="6" customFormat="1" ht="15.75" customHeight="1">
      <c r="A29" s="18"/>
      <c r="B29" s="18" t="s">
        <v>817</v>
      </c>
      <c r="C29" s="782">
        <f t="shared" si="0"/>
        <v>7</v>
      </c>
      <c r="D29" s="783">
        <v>2</v>
      </c>
      <c r="E29" s="783">
        <v>1</v>
      </c>
      <c r="F29" s="783">
        <v>2</v>
      </c>
      <c r="G29" s="783">
        <v>1</v>
      </c>
      <c r="H29" s="783">
        <v>1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</row>
    <row r="30" spans="1:19" s="6" customFormat="1" ht="15.75" customHeight="1">
      <c r="A30" s="18"/>
      <c r="B30" s="18" t="s">
        <v>818</v>
      </c>
      <c r="C30" s="782">
        <f t="shared" si="0"/>
        <v>4</v>
      </c>
      <c r="D30" s="783">
        <v>2</v>
      </c>
      <c r="E30" s="783"/>
      <c r="F30" s="783">
        <v>1</v>
      </c>
      <c r="G30" s="783">
        <v>1</v>
      </c>
      <c r="H30" s="783"/>
      <c r="I30" s="182"/>
      <c r="J30" s="182"/>
      <c r="K30" s="182"/>
      <c r="L30" s="182"/>
      <c r="M30" s="182"/>
      <c r="N30" s="182"/>
      <c r="O30" s="182"/>
      <c r="P30" s="182"/>
      <c r="Q30" s="182"/>
      <c r="R30" s="182"/>
    </row>
    <row r="31" spans="1:19" s="6" customFormat="1" ht="15.75" customHeight="1">
      <c r="A31" s="18"/>
      <c r="B31" s="18" t="s">
        <v>819</v>
      </c>
      <c r="C31" s="782">
        <f t="shared" si="0"/>
        <v>0</v>
      </c>
      <c r="D31" s="783"/>
      <c r="E31" s="783"/>
      <c r="F31" s="783"/>
      <c r="G31" s="783"/>
      <c r="H31" s="783"/>
      <c r="I31" s="182"/>
      <c r="J31" s="182"/>
      <c r="K31" s="182"/>
      <c r="L31" s="182"/>
      <c r="M31" s="182"/>
      <c r="N31" s="182"/>
      <c r="O31" s="182"/>
      <c r="P31" s="182"/>
      <c r="Q31" s="182"/>
      <c r="R31" s="182"/>
    </row>
    <row r="32" spans="1:19" s="6" customFormat="1" ht="15.75" customHeight="1">
      <c r="A32" s="18"/>
      <c r="B32" s="18" t="s">
        <v>820</v>
      </c>
      <c r="C32" s="784">
        <f t="shared" si="0"/>
        <v>1</v>
      </c>
      <c r="D32" s="783"/>
      <c r="E32" s="783">
        <v>1</v>
      </c>
      <c r="F32" s="783"/>
      <c r="G32" s="783"/>
      <c r="H32" s="783"/>
      <c r="I32" s="182"/>
      <c r="J32" s="182"/>
      <c r="K32" s="182"/>
      <c r="L32" s="182"/>
      <c r="M32" s="182"/>
      <c r="N32" s="182"/>
      <c r="O32" s="182"/>
      <c r="P32" s="182"/>
      <c r="Q32" s="182"/>
      <c r="R32" s="182"/>
    </row>
    <row r="33" spans="1:18" s="29" customFormat="1" ht="15.75" customHeight="1">
      <c r="A33" s="22"/>
      <c r="B33" s="22" t="s">
        <v>821</v>
      </c>
      <c r="C33" s="785">
        <f>SUM(C23:C32)</f>
        <v>20</v>
      </c>
      <c r="D33" s="786">
        <f>SUM(D23:D32)</f>
        <v>7</v>
      </c>
      <c r="E33" s="786">
        <f t="shared" ref="E33:H33" si="1">SUM(E23:E32)</f>
        <v>6</v>
      </c>
      <c r="F33" s="786">
        <f t="shared" si="1"/>
        <v>4</v>
      </c>
      <c r="G33" s="786">
        <f t="shared" si="1"/>
        <v>2</v>
      </c>
      <c r="H33" s="786">
        <f t="shared" si="1"/>
        <v>1</v>
      </c>
      <c r="I33" s="787"/>
      <c r="J33" s="787"/>
      <c r="K33" s="787"/>
      <c r="L33" s="787"/>
      <c r="M33" s="787"/>
      <c r="N33" s="787"/>
      <c r="O33" s="787"/>
      <c r="P33" s="787"/>
      <c r="Q33" s="787"/>
      <c r="R33" s="787"/>
    </row>
    <row r="34" spans="1:18" s="6" customFormat="1" ht="13.5" customHeight="1" thickBot="1">
      <c r="B34" s="3"/>
      <c r="C34" s="788"/>
      <c r="D34" s="789"/>
      <c r="E34" s="789"/>
      <c r="F34" s="789"/>
      <c r="G34" s="789"/>
      <c r="H34" s="789"/>
      <c r="I34" s="182"/>
      <c r="J34" s="182"/>
      <c r="K34" s="182"/>
      <c r="L34" s="182"/>
      <c r="M34" s="182"/>
      <c r="N34" s="182"/>
      <c r="O34" s="182"/>
      <c r="P34" s="182"/>
      <c r="Q34" s="182"/>
      <c r="R34" s="182"/>
    </row>
    <row r="35" spans="1:18" s="6" customFormat="1" ht="9" customHeight="1"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</row>
    <row r="36" spans="1:18" ht="13.5" customHeight="1">
      <c r="A36" s="6"/>
      <c r="B36" s="1" t="s">
        <v>800</v>
      </c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</row>
    <row r="37" spans="1:18" s="6" customFormat="1" ht="15" customHeight="1">
      <c r="F37" s="29"/>
    </row>
  </sheetData>
  <mergeCells count="11">
    <mergeCell ref="B17:H17"/>
    <mergeCell ref="B18:H18"/>
    <mergeCell ref="B1:H1"/>
    <mergeCell ref="B3:B5"/>
    <mergeCell ref="C3:D3"/>
    <mergeCell ref="E3:F3"/>
    <mergeCell ref="G3:H3"/>
    <mergeCell ref="C4:C5"/>
    <mergeCell ref="D4:D5"/>
    <mergeCell ref="E4:E5"/>
    <mergeCell ref="F4:F5"/>
  </mergeCells>
  <phoneticPr fontId="3"/>
  <pageMargins left="0.78740157480314965" right="0.39370078740157483" top="0.98425196850393704" bottom="0.59055118110236227" header="0.51181102362204722" footer="0.51181102362204722"/>
  <pageSetup paperSize="9" firstPageNumber="173" orientation="portrait" useFirstPageNumber="1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AC24"/>
  <sheetViews>
    <sheetView view="pageBreakPreview" zoomScale="90" zoomScaleNormal="90" zoomScaleSheetLayoutView="90" workbookViewId="0">
      <selection activeCell="N29" sqref="N29"/>
    </sheetView>
  </sheetViews>
  <sheetFormatPr defaultRowHeight="12"/>
  <cols>
    <col min="1" max="1" width="6.875" style="1" customWidth="1"/>
    <col min="2" max="2" width="5.375" style="1" customWidth="1"/>
    <col min="3" max="3" width="5.625" style="1" customWidth="1"/>
    <col min="4" max="6" width="6.625" style="1" customWidth="1"/>
    <col min="7" max="12" width="5.125" style="1" customWidth="1"/>
    <col min="13" max="13" width="6.625" style="1" customWidth="1"/>
    <col min="14" max="15" width="5.125" style="1" customWidth="1"/>
    <col min="16" max="16" width="6" style="1" customWidth="1"/>
    <col min="17" max="19" width="6.625" style="1" customWidth="1"/>
    <col min="20" max="20" width="6.5" style="1" customWidth="1"/>
    <col min="21" max="22" width="6.125" style="1" customWidth="1"/>
    <col min="23" max="23" width="6.5" style="1" customWidth="1"/>
    <col min="24" max="25" width="6.125" style="1" customWidth="1"/>
    <col min="26" max="26" width="6.5" style="1" customWidth="1"/>
    <col min="27" max="29" width="6.125" style="1" customWidth="1"/>
    <col min="30" max="30" width="6.5" style="1" customWidth="1"/>
    <col min="31" max="16384" width="9" style="1"/>
  </cols>
  <sheetData>
    <row r="1" spans="1:29" ht="22.5" customHeight="1">
      <c r="A1" s="1018" t="s">
        <v>118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</row>
    <row r="2" spans="1:29" ht="15" customHeight="1">
      <c r="A2" s="1074" t="s">
        <v>119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1074"/>
      <c r="T2" s="1074"/>
      <c r="U2" s="1074"/>
      <c r="V2" s="1074"/>
      <c r="W2" s="1074"/>
      <c r="X2" s="1074"/>
      <c r="Y2" s="1074"/>
      <c r="Z2" s="1074"/>
      <c r="AA2" s="1074"/>
      <c r="AB2" s="1074"/>
    </row>
    <row r="3" spans="1:29" ht="7.5" customHeight="1" thickBot="1">
      <c r="E3" s="6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151" customFormat="1" ht="12.75" customHeight="1">
      <c r="A4" s="1019" t="s">
        <v>120</v>
      </c>
      <c r="B4" s="1020"/>
      <c r="C4" s="1025" t="s">
        <v>69</v>
      </c>
      <c r="D4" s="1030" t="s">
        <v>121</v>
      </c>
      <c r="E4" s="1019"/>
      <c r="F4" s="1020"/>
      <c r="G4" s="1030" t="s">
        <v>71</v>
      </c>
      <c r="H4" s="1019"/>
      <c r="I4" s="1019"/>
      <c r="J4" s="1019"/>
      <c r="K4" s="1019"/>
      <c r="L4" s="1020"/>
      <c r="M4" s="1030" t="s">
        <v>72</v>
      </c>
      <c r="N4" s="1019"/>
      <c r="O4" s="1020"/>
      <c r="P4" s="149" t="s">
        <v>73</v>
      </c>
      <c r="Q4" s="1030" t="s">
        <v>122</v>
      </c>
      <c r="R4" s="1019"/>
      <c r="S4" s="1019"/>
      <c r="T4" s="150"/>
      <c r="U4" s="150"/>
      <c r="V4" s="150"/>
      <c r="W4" s="150"/>
      <c r="X4" s="150"/>
      <c r="Y4" s="150"/>
      <c r="Z4" s="150"/>
      <c r="AA4" s="150"/>
      <c r="AB4" s="150"/>
      <c r="AC4" s="1071" t="s">
        <v>75</v>
      </c>
    </row>
    <row r="5" spans="1:29" s="151" customFormat="1" ht="12.75" customHeight="1">
      <c r="A5" s="1021"/>
      <c r="B5" s="1022"/>
      <c r="C5" s="1026"/>
      <c r="D5" s="1012"/>
      <c r="E5" s="1023"/>
      <c r="F5" s="1024"/>
      <c r="G5" s="1012"/>
      <c r="H5" s="1023"/>
      <c r="I5" s="1023"/>
      <c r="J5" s="1023"/>
      <c r="K5" s="1023"/>
      <c r="L5" s="1024"/>
      <c r="M5" s="1012"/>
      <c r="N5" s="1023"/>
      <c r="O5" s="1024"/>
      <c r="P5" s="152" t="s">
        <v>76</v>
      </c>
      <c r="Q5" s="1012"/>
      <c r="R5" s="1023"/>
      <c r="S5" s="1023"/>
      <c r="T5" s="1015" t="s">
        <v>123</v>
      </c>
      <c r="U5" s="1016"/>
      <c r="V5" s="1017"/>
      <c r="W5" s="1015" t="s">
        <v>124</v>
      </c>
      <c r="X5" s="1016"/>
      <c r="Y5" s="1017"/>
      <c r="Z5" s="1015" t="s">
        <v>125</v>
      </c>
      <c r="AA5" s="1016"/>
      <c r="AB5" s="1016"/>
      <c r="AC5" s="1072"/>
    </row>
    <row r="6" spans="1:29" s="151" customFormat="1" ht="12.75" customHeight="1">
      <c r="A6" s="1023"/>
      <c r="B6" s="1024"/>
      <c r="C6" s="1014"/>
      <c r="D6" s="5" t="s">
        <v>34</v>
      </c>
      <c r="E6" s="5" t="s">
        <v>126</v>
      </c>
      <c r="F6" s="153" t="s">
        <v>127</v>
      </c>
      <c r="G6" s="1015" t="s">
        <v>34</v>
      </c>
      <c r="H6" s="1017"/>
      <c r="I6" s="1015" t="s">
        <v>16</v>
      </c>
      <c r="J6" s="1017"/>
      <c r="K6" s="1015" t="s">
        <v>17</v>
      </c>
      <c r="L6" s="1017"/>
      <c r="M6" s="5" t="s">
        <v>34</v>
      </c>
      <c r="N6" s="5" t="s">
        <v>16</v>
      </c>
      <c r="O6" s="5" t="s">
        <v>17</v>
      </c>
      <c r="P6" s="154" t="s">
        <v>85</v>
      </c>
      <c r="Q6" s="5" t="s">
        <v>34</v>
      </c>
      <c r="R6" s="5" t="s">
        <v>16</v>
      </c>
      <c r="S6" s="5" t="s">
        <v>17</v>
      </c>
      <c r="T6" s="5" t="s">
        <v>34</v>
      </c>
      <c r="U6" s="5" t="s">
        <v>16</v>
      </c>
      <c r="V6" s="5" t="s">
        <v>17</v>
      </c>
      <c r="W6" s="5" t="s">
        <v>34</v>
      </c>
      <c r="X6" s="5" t="s">
        <v>16</v>
      </c>
      <c r="Y6" s="5" t="s">
        <v>17</v>
      </c>
      <c r="Z6" s="5" t="s">
        <v>34</v>
      </c>
      <c r="AA6" s="5" t="s">
        <v>16</v>
      </c>
      <c r="AB6" s="155" t="s">
        <v>17</v>
      </c>
      <c r="AC6" s="1073"/>
    </row>
    <row r="7" spans="1:29" ht="15" customHeight="1">
      <c r="A7" s="6"/>
      <c r="B7" s="156"/>
      <c r="C7" s="6"/>
      <c r="D7" s="6"/>
      <c r="E7" s="6"/>
      <c r="F7" s="6"/>
      <c r="G7" s="8" t="s">
        <v>18</v>
      </c>
      <c r="H7" s="8"/>
      <c r="I7" s="8"/>
      <c r="J7" s="8"/>
      <c r="K7" s="8"/>
      <c r="L7" s="8"/>
      <c r="M7" s="8" t="s">
        <v>18</v>
      </c>
      <c r="N7" s="8"/>
      <c r="O7" s="8"/>
      <c r="P7" s="8" t="s">
        <v>18</v>
      </c>
      <c r="Q7" s="8" t="s">
        <v>18</v>
      </c>
      <c r="R7" s="8"/>
      <c r="S7" s="8"/>
      <c r="T7" s="8" t="s">
        <v>18</v>
      </c>
      <c r="U7" s="8"/>
      <c r="V7" s="8"/>
      <c r="W7" s="8" t="s">
        <v>18</v>
      </c>
      <c r="X7" s="8"/>
      <c r="Y7" s="8"/>
      <c r="Z7" s="8" t="s">
        <v>18</v>
      </c>
      <c r="AA7" s="6"/>
      <c r="AB7" s="6"/>
      <c r="AC7" s="157"/>
    </row>
    <row r="8" spans="1:29" ht="15" customHeight="1">
      <c r="A8" s="1065">
        <v>30</v>
      </c>
      <c r="B8" s="1066"/>
      <c r="C8" s="6">
        <v>6</v>
      </c>
      <c r="D8" s="141">
        <v>100</v>
      </c>
      <c r="E8" s="6">
        <v>73</v>
      </c>
      <c r="F8" s="6">
        <v>27</v>
      </c>
      <c r="G8" s="158">
        <v>12</v>
      </c>
      <c r="H8" s="6">
        <v>212</v>
      </c>
      <c r="I8" s="158">
        <v>10</v>
      </c>
      <c r="J8" s="6">
        <v>103</v>
      </c>
      <c r="K8" s="158">
        <v>2</v>
      </c>
      <c r="L8" s="6">
        <v>109</v>
      </c>
      <c r="M8" s="159">
        <v>18</v>
      </c>
      <c r="N8" s="160">
        <v>15</v>
      </c>
      <c r="O8" s="160">
        <v>3</v>
      </c>
      <c r="P8" s="6">
        <v>31</v>
      </c>
      <c r="Q8" s="141">
        <v>2732</v>
      </c>
      <c r="R8" s="141">
        <v>1401</v>
      </c>
      <c r="S8" s="141">
        <v>1331</v>
      </c>
      <c r="T8" s="141">
        <v>878</v>
      </c>
      <c r="U8" s="161">
        <v>444</v>
      </c>
      <c r="V8" s="161">
        <v>434</v>
      </c>
      <c r="W8" s="141">
        <v>908</v>
      </c>
      <c r="X8" s="161">
        <v>466</v>
      </c>
      <c r="Y8" s="161">
        <v>442</v>
      </c>
      <c r="Z8" s="141">
        <v>946</v>
      </c>
      <c r="AA8" s="161">
        <v>491</v>
      </c>
      <c r="AB8" s="161">
        <v>455</v>
      </c>
      <c r="AC8" s="162">
        <v>30</v>
      </c>
    </row>
    <row r="9" spans="1:29" ht="15" customHeight="1">
      <c r="A9" s="1067" t="s">
        <v>25</v>
      </c>
      <c r="B9" s="1068"/>
      <c r="C9" s="6">
        <v>6</v>
      </c>
      <c r="D9" s="141">
        <v>96</v>
      </c>
      <c r="E9" s="6">
        <v>70</v>
      </c>
      <c r="F9" s="6">
        <v>26</v>
      </c>
      <c r="G9" s="158">
        <v>11</v>
      </c>
      <c r="H9" s="6">
        <v>210</v>
      </c>
      <c r="I9" s="158">
        <v>3</v>
      </c>
      <c r="J9" s="6">
        <v>106</v>
      </c>
      <c r="K9" s="158">
        <v>8</v>
      </c>
      <c r="L9" s="6">
        <v>104</v>
      </c>
      <c r="M9" s="159">
        <v>19</v>
      </c>
      <c r="N9" s="160">
        <v>14</v>
      </c>
      <c r="O9" s="160">
        <v>5</v>
      </c>
      <c r="P9" s="6">
        <v>31</v>
      </c>
      <c r="Q9" s="141">
        <v>2669</v>
      </c>
      <c r="R9" s="141">
        <v>1351</v>
      </c>
      <c r="S9" s="141">
        <v>1318</v>
      </c>
      <c r="T9" s="141">
        <v>881</v>
      </c>
      <c r="U9" s="161">
        <v>437</v>
      </c>
      <c r="V9" s="161">
        <v>444</v>
      </c>
      <c r="W9" s="141">
        <v>875</v>
      </c>
      <c r="X9" s="161">
        <v>442</v>
      </c>
      <c r="Y9" s="161">
        <v>433</v>
      </c>
      <c r="Z9" s="141">
        <v>913</v>
      </c>
      <c r="AA9" s="161">
        <v>472</v>
      </c>
      <c r="AB9" s="161">
        <v>441</v>
      </c>
      <c r="AC9" s="162" t="s">
        <v>86</v>
      </c>
    </row>
    <row r="10" spans="1:29" ht="15" customHeight="1">
      <c r="A10" s="1067" t="s">
        <v>27</v>
      </c>
      <c r="B10" s="1068"/>
      <c r="C10" s="163">
        <v>6</v>
      </c>
      <c r="D10" s="141">
        <v>98</v>
      </c>
      <c r="E10" s="141">
        <v>69</v>
      </c>
      <c r="F10" s="141">
        <v>29</v>
      </c>
      <c r="G10" s="158">
        <v>6</v>
      </c>
      <c r="H10" s="6">
        <v>203</v>
      </c>
      <c r="I10" s="158">
        <v>2</v>
      </c>
      <c r="J10" s="141">
        <v>100</v>
      </c>
      <c r="K10" s="158">
        <v>4</v>
      </c>
      <c r="L10" s="141">
        <v>103</v>
      </c>
      <c r="M10" s="159">
        <v>20</v>
      </c>
      <c r="N10" s="159">
        <v>14</v>
      </c>
      <c r="O10" s="159">
        <v>6</v>
      </c>
      <c r="P10" s="141">
        <v>31</v>
      </c>
      <c r="Q10" s="141">
        <v>2603</v>
      </c>
      <c r="R10" s="141">
        <v>1311</v>
      </c>
      <c r="S10" s="141">
        <v>1292</v>
      </c>
      <c r="T10" s="141">
        <v>843</v>
      </c>
      <c r="U10" s="141">
        <v>432</v>
      </c>
      <c r="V10" s="141">
        <v>411</v>
      </c>
      <c r="W10" s="141">
        <v>883</v>
      </c>
      <c r="X10" s="141">
        <v>436</v>
      </c>
      <c r="Y10" s="141">
        <v>447</v>
      </c>
      <c r="Z10" s="141">
        <v>877</v>
      </c>
      <c r="AA10" s="141">
        <v>443</v>
      </c>
      <c r="AB10" s="141">
        <v>434</v>
      </c>
      <c r="AC10" s="162">
        <v>2</v>
      </c>
    </row>
    <row r="11" spans="1:29" ht="15" customHeight="1">
      <c r="A11" s="1067" t="s">
        <v>31</v>
      </c>
      <c r="B11" s="1068"/>
      <c r="C11" s="6">
        <v>6</v>
      </c>
      <c r="D11" s="141">
        <v>98</v>
      </c>
      <c r="E11" s="141">
        <v>69</v>
      </c>
      <c r="F11" s="141">
        <v>29</v>
      </c>
      <c r="G11" s="158">
        <v>6</v>
      </c>
      <c r="H11" s="6">
        <v>201</v>
      </c>
      <c r="I11" s="158">
        <v>4</v>
      </c>
      <c r="J11" s="141">
        <v>97</v>
      </c>
      <c r="K11" s="158">
        <v>2</v>
      </c>
      <c r="L11" s="141">
        <v>104</v>
      </c>
      <c r="M11" s="159">
        <v>16</v>
      </c>
      <c r="N11" s="159">
        <v>10</v>
      </c>
      <c r="O11" s="159">
        <v>6</v>
      </c>
      <c r="P11" s="141">
        <v>31</v>
      </c>
      <c r="Q11" s="141">
        <v>2516</v>
      </c>
      <c r="R11" s="141">
        <v>1270</v>
      </c>
      <c r="S11" s="141">
        <v>1246</v>
      </c>
      <c r="T11" s="141">
        <v>781</v>
      </c>
      <c r="U11" s="141">
        <v>397</v>
      </c>
      <c r="V11" s="141">
        <v>384</v>
      </c>
      <c r="W11" s="141">
        <v>850</v>
      </c>
      <c r="X11" s="141">
        <v>436</v>
      </c>
      <c r="Y11" s="141">
        <v>414</v>
      </c>
      <c r="Z11" s="141">
        <v>885</v>
      </c>
      <c r="AA11" s="141">
        <v>437</v>
      </c>
      <c r="AB11" s="141">
        <v>448</v>
      </c>
      <c r="AC11" s="162">
        <v>3</v>
      </c>
    </row>
    <row r="12" spans="1:29" s="28" customFormat="1" ht="15" customHeight="1">
      <c r="A12" s="1069" t="s">
        <v>33</v>
      </c>
      <c r="B12" s="1070"/>
      <c r="C12" s="164">
        <v>6</v>
      </c>
      <c r="D12" s="165">
        <f t="shared" ref="D12:AB12" si="0">SUM(D14:D19)</f>
        <v>97</v>
      </c>
      <c r="E12" s="165">
        <f>SUM(E14:E19)</f>
        <v>68</v>
      </c>
      <c r="F12" s="165">
        <f>SUM(F14:F19)</f>
        <v>29</v>
      </c>
      <c r="G12" s="166">
        <f t="shared" si="0"/>
        <v>4</v>
      </c>
      <c r="H12" s="165">
        <f t="shared" si="0"/>
        <v>205</v>
      </c>
      <c r="I12" s="166">
        <f t="shared" si="0"/>
        <v>1</v>
      </c>
      <c r="J12" s="165">
        <f t="shared" si="0"/>
        <v>108</v>
      </c>
      <c r="K12" s="166">
        <f t="shared" si="0"/>
        <v>3</v>
      </c>
      <c r="L12" s="165">
        <f t="shared" si="0"/>
        <v>97</v>
      </c>
      <c r="M12" s="167">
        <f t="shared" si="0"/>
        <v>16</v>
      </c>
      <c r="N12" s="167">
        <f t="shared" si="0"/>
        <v>9</v>
      </c>
      <c r="O12" s="167">
        <f t="shared" si="0"/>
        <v>7</v>
      </c>
      <c r="P12" s="165">
        <f t="shared" si="0"/>
        <v>31</v>
      </c>
      <c r="Q12" s="165">
        <f t="shared" si="0"/>
        <v>2374</v>
      </c>
      <c r="R12" s="165">
        <f t="shared" si="0"/>
        <v>1222</v>
      </c>
      <c r="S12" s="165">
        <f t="shared" si="0"/>
        <v>1152</v>
      </c>
      <c r="T12" s="165">
        <f t="shared" si="0"/>
        <v>751</v>
      </c>
      <c r="U12" s="165">
        <f t="shared" si="0"/>
        <v>393</v>
      </c>
      <c r="V12" s="165">
        <f t="shared" si="0"/>
        <v>358</v>
      </c>
      <c r="W12" s="165">
        <f t="shared" si="0"/>
        <v>775</v>
      </c>
      <c r="X12" s="165">
        <f t="shared" si="0"/>
        <v>395</v>
      </c>
      <c r="Y12" s="165">
        <f t="shared" si="0"/>
        <v>380</v>
      </c>
      <c r="Z12" s="165">
        <f t="shared" si="0"/>
        <v>848</v>
      </c>
      <c r="AA12" s="165">
        <f t="shared" si="0"/>
        <v>434</v>
      </c>
      <c r="AB12" s="165">
        <f t="shared" si="0"/>
        <v>414</v>
      </c>
      <c r="AC12" s="168">
        <v>4</v>
      </c>
    </row>
    <row r="13" spans="1:29" ht="15" customHeight="1">
      <c r="A13" s="6"/>
      <c r="B13" s="169"/>
      <c r="C13" s="6"/>
      <c r="D13" s="170"/>
      <c r="E13" s="170"/>
      <c r="F13" s="170"/>
      <c r="G13" s="171"/>
      <c r="H13" s="171"/>
      <c r="I13" s="170"/>
      <c r="J13" s="170"/>
      <c r="K13" s="170"/>
      <c r="L13" s="170"/>
      <c r="M13" s="172"/>
      <c r="N13" s="172"/>
      <c r="O13" s="173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62"/>
    </row>
    <row r="14" spans="1:29" ht="15" customHeight="1">
      <c r="A14" s="18" t="s">
        <v>128</v>
      </c>
      <c r="B14" s="174" t="s">
        <v>129</v>
      </c>
      <c r="C14" s="163"/>
      <c r="D14" s="159">
        <f t="shared" ref="D14:D19" si="1">SUM(E14:F14)</f>
        <v>17</v>
      </c>
      <c r="E14" s="170">
        <v>12</v>
      </c>
      <c r="F14" s="170">
        <v>5</v>
      </c>
      <c r="G14" s="175">
        <f t="shared" ref="G14:H19" si="2">SUM(I14,K14)</f>
        <v>1</v>
      </c>
      <c r="H14" s="159">
        <f t="shared" si="2"/>
        <v>36</v>
      </c>
      <c r="I14" s="176">
        <v>0</v>
      </c>
      <c r="J14" s="170">
        <v>22</v>
      </c>
      <c r="K14" s="175">
        <v>1</v>
      </c>
      <c r="L14" s="170">
        <v>14</v>
      </c>
      <c r="M14" s="177">
        <f t="shared" ref="M14:M19" si="3">SUM(N14:O14)</f>
        <v>2</v>
      </c>
      <c r="N14" s="172">
        <v>2</v>
      </c>
      <c r="O14" s="173">
        <v>0</v>
      </c>
      <c r="P14" s="170">
        <v>5</v>
      </c>
      <c r="Q14" s="159">
        <f t="shared" ref="Q14:Q19" si="4">SUM(R14:S14)</f>
        <v>414</v>
      </c>
      <c r="R14" s="159">
        <f t="shared" ref="R14:S19" si="5">SUM(U14,X14,AA14)</f>
        <v>198</v>
      </c>
      <c r="S14" s="159">
        <f t="shared" si="5"/>
        <v>216</v>
      </c>
      <c r="T14" s="159">
        <f>+U14+V14</f>
        <v>133</v>
      </c>
      <c r="U14" s="170">
        <v>58</v>
      </c>
      <c r="V14" s="170">
        <v>75</v>
      </c>
      <c r="W14" s="159">
        <f>+X14+Y14</f>
        <v>133</v>
      </c>
      <c r="X14" s="170">
        <v>65</v>
      </c>
      <c r="Y14" s="170">
        <v>68</v>
      </c>
      <c r="Z14" s="159">
        <f>+AA14+AB14</f>
        <v>148</v>
      </c>
      <c r="AA14" s="170">
        <v>75</v>
      </c>
      <c r="AB14" s="170">
        <v>73</v>
      </c>
      <c r="AC14" s="162" t="s">
        <v>130</v>
      </c>
    </row>
    <row r="15" spans="1:29" ht="15" customHeight="1">
      <c r="A15" s="18" t="s">
        <v>131</v>
      </c>
      <c r="B15" s="174" t="s">
        <v>43</v>
      </c>
      <c r="C15" s="163"/>
      <c r="D15" s="159">
        <f t="shared" si="1"/>
        <v>19</v>
      </c>
      <c r="E15" s="170">
        <v>13</v>
      </c>
      <c r="F15" s="170">
        <v>6</v>
      </c>
      <c r="G15" s="175">
        <f t="shared" si="2"/>
        <v>1</v>
      </c>
      <c r="H15" s="159">
        <f t="shared" si="2"/>
        <v>41</v>
      </c>
      <c r="I15" s="176">
        <v>0</v>
      </c>
      <c r="J15" s="170">
        <v>19</v>
      </c>
      <c r="K15" s="178">
        <v>1</v>
      </c>
      <c r="L15" s="170">
        <v>22</v>
      </c>
      <c r="M15" s="177">
        <f t="shared" si="3"/>
        <v>2</v>
      </c>
      <c r="N15" s="172">
        <v>0</v>
      </c>
      <c r="O15" s="173">
        <v>2</v>
      </c>
      <c r="P15" s="170">
        <v>5</v>
      </c>
      <c r="Q15" s="159">
        <f t="shared" si="4"/>
        <v>450</v>
      </c>
      <c r="R15" s="159">
        <f t="shared" si="5"/>
        <v>214</v>
      </c>
      <c r="S15" s="159">
        <f t="shared" si="5"/>
        <v>236</v>
      </c>
      <c r="T15" s="159">
        <f t="shared" ref="T15:T19" si="6">+U15+V15</f>
        <v>139</v>
      </c>
      <c r="U15" s="170">
        <v>69</v>
      </c>
      <c r="V15" s="170">
        <v>70</v>
      </c>
      <c r="W15" s="159">
        <f t="shared" ref="W15:W19" si="7">+X15+Y15</f>
        <v>138</v>
      </c>
      <c r="X15" s="170">
        <v>63</v>
      </c>
      <c r="Y15" s="170">
        <v>75</v>
      </c>
      <c r="Z15" s="159">
        <f t="shared" ref="Z15:Z19" si="8">+AA15+AB15</f>
        <v>173</v>
      </c>
      <c r="AA15" s="170">
        <v>82</v>
      </c>
      <c r="AB15" s="170">
        <v>91</v>
      </c>
      <c r="AC15" s="162" t="s">
        <v>132</v>
      </c>
    </row>
    <row r="16" spans="1:29" ht="15" customHeight="1">
      <c r="A16" s="18" t="s">
        <v>133</v>
      </c>
      <c r="B16" s="174" t="s">
        <v>43</v>
      </c>
      <c r="C16" s="163"/>
      <c r="D16" s="159">
        <f t="shared" si="1"/>
        <v>13</v>
      </c>
      <c r="E16" s="170">
        <v>9</v>
      </c>
      <c r="F16" s="170">
        <v>4</v>
      </c>
      <c r="G16" s="175">
        <f t="shared" si="2"/>
        <v>1</v>
      </c>
      <c r="H16" s="159">
        <f t="shared" si="2"/>
        <v>29</v>
      </c>
      <c r="I16" s="176">
        <v>0</v>
      </c>
      <c r="J16" s="170">
        <v>15</v>
      </c>
      <c r="K16" s="178">
        <v>1</v>
      </c>
      <c r="L16" s="170">
        <v>14</v>
      </c>
      <c r="M16" s="177">
        <f t="shared" si="3"/>
        <v>3</v>
      </c>
      <c r="N16" s="172">
        <v>1</v>
      </c>
      <c r="O16" s="173">
        <v>2</v>
      </c>
      <c r="P16" s="170">
        <v>5</v>
      </c>
      <c r="Q16" s="159">
        <f t="shared" si="4"/>
        <v>325</v>
      </c>
      <c r="R16" s="159">
        <f t="shared" si="5"/>
        <v>173</v>
      </c>
      <c r="S16" s="159">
        <f t="shared" si="5"/>
        <v>152</v>
      </c>
      <c r="T16" s="159">
        <f t="shared" si="6"/>
        <v>99</v>
      </c>
      <c r="U16" s="170">
        <v>51</v>
      </c>
      <c r="V16" s="170">
        <v>48</v>
      </c>
      <c r="W16" s="159">
        <f t="shared" si="7"/>
        <v>108</v>
      </c>
      <c r="X16" s="170">
        <v>55</v>
      </c>
      <c r="Y16" s="170">
        <v>53</v>
      </c>
      <c r="Z16" s="159">
        <f t="shared" si="8"/>
        <v>118</v>
      </c>
      <c r="AA16" s="170">
        <v>67</v>
      </c>
      <c r="AB16" s="170">
        <v>51</v>
      </c>
      <c r="AC16" s="162" t="s">
        <v>134</v>
      </c>
    </row>
    <row r="17" spans="1:29" ht="15" customHeight="1">
      <c r="A17" s="18" t="s">
        <v>135</v>
      </c>
      <c r="B17" s="174" t="s">
        <v>43</v>
      </c>
      <c r="C17" s="163"/>
      <c r="D17" s="159">
        <f t="shared" si="1"/>
        <v>17</v>
      </c>
      <c r="E17" s="170">
        <v>12</v>
      </c>
      <c r="F17" s="170">
        <v>5</v>
      </c>
      <c r="G17" s="176">
        <f t="shared" si="2"/>
        <v>0</v>
      </c>
      <c r="H17" s="159">
        <f t="shared" si="2"/>
        <v>37</v>
      </c>
      <c r="I17" s="176">
        <v>0</v>
      </c>
      <c r="J17" s="170">
        <v>17</v>
      </c>
      <c r="K17" s="176">
        <v>0</v>
      </c>
      <c r="L17" s="170">
        <v>20</v>
      </c>
      <c r="M17" s="177">
        <f t="shared" si="3"/>
        <v>4</v>
      </c>
      <c r="N17" s="172">
        <v>2</v>
      </c>
      <c r="O17" s="173">
        <v>2</v>
      </c>
      <c r="P17" s="170">
        <v>5</v>
      </c>
      <c r="Q17" s="159">
        <f t="shared" si="4"/>
        <v>438</v>
      </c>
      <c r="R17" s="159">
        <f t="shared" si="5"/>
        <v>229</v>
      </c>
      <c r="S17" s="159">
        <f t="shared" si="5"/>
        <v>209</v>
      </c>
      <c r="T17" s="159">
        <f t="shared" si="6"/>
        <v>139</v>
      </c>
      <c r="U17" s="170">
        <v>74</v>
      </c>
      <c r="V17" s="170">
        <v>65</v>
      </c>
      <c r="W17" s="159">
        <f t="shared" si="7"/>
        <v>148</v>
      </c>
      <c r="X17" s="170">
        <v>73</v>
      </c>
      <c r="Y17" s="170">
        <v>75</v>
      </c>
      <c r="Z17" s="159">
        <f t="shared" si="8"/>
        <v>151</v>
      </c>
      <c r="AA17" s="170">
        <v>82</v>
      </c>
      <c r="AB17" s="170">
        <v>69</v>
      </c>
      <c r="AC17" s="162" t="s">
        <v>136</v>
      </c>
    </row>
    <row r="18" spans="1:29" ht="15" customHeight="1">
      <c r="A18" s="18" t="s">
        <v>137</v>
      </c>
      <c r="B18" s="174" t="s">
        <v>43</v>
      </c>
      <c r="C18" s="163"/>
      <c r="D18" s="159">
        <f t="shared" si="1"/>
        <v>14</v>
      </c>
      <c r="E18" s="170">
        <v>10</v>
      </c>
      <c r="F18" s="170">
        <v>4</v>
      </c>
      <c r="G18" s="176">
        <f t="shared" si="2"/>
        <v>0</v>
      </c>
      <c r="H18" s="159">
        <f t="shared" si="2"/>
        <v>30</v>
      </c>
      <c r="I18" s="179">
        <v>0</v>
      </c>
      <c r="J18" s="170">
        <v>17</v>
      </c>
      <c r="K18" s="180">
        <v>0</v>
      </c>
      <c r="L18" s="170">
        <v>13</v>
      </c>
      <c r="M18" s="177">
        <f t="shared" si="3"/>
        <v>2</v>
      </c>
      <c r="N18" s="172">
        <v>2</v>
      </c>
      <c r="O18" s="173">
        <v>0</v>
      </c>
      <c r="P18" s="170">
        <v>6</v>
      </c>
      <c r="Q18" s="159">
        <f t="shared" si="4"/>
        <v>330</v>
      </c>
      <c r="R18" s="159">
        <f t="shared" si="5"/>
        <v>189</v>
      </c>
      <c r="S18" s="159">
        <f t="shared" si="5"/>
        <v>141</v>
      </c>
      <c r="T18" s="159">
        <f t="shared" si="6"/>
        <v>100</v>
      </c>
      <c r="U18" s="170">
        <v>57</v>
      </c>
      <c r="V18" s="170">
        <v>43</v>
      </c>
      <c r="W18" s="159">
        <f t="shared" si="7"/>
        <v>120</v>
      </c>
      <c r="X18" s="170">
        <v>70</v>
      </c>
      <c r="Y18" s="170">
        <v>50</v>
      </c>
      <c r="Z18" s="159">
        <f t="shared" si="8"/>
        <v>110</v>
      </c>
      <c r="AA18" s="170">
        <v>62</v>
      </c>
      <c r="AB18" s="170">
        <v>48</v>
      </c>
      <c r="AC18" s="181" t="s">
        <v>138</v>
      </c>
    </row>
    <row r="19" spans="1:29" ht="15" customHeight="1">
      <c r="A19" s="182" t="s">
        <v>139</v>
      </c>
      <c r="B19" s="174" t="s">
        <v>43</v>
      </c>
      <c r="C19" s="163"/>
      <c r="D19" s="159">
        <f t="shared" si="1"/>
        <v>17</v>
      </c>
      <c r="E19" s="170">
        <v>12</v>
      </c>
      <c r="F19" s="170">
        <v>5</v>
      </c>
      <c r="G19" s="175">
        <f t="shared" si="2"/>
        <v>1</v>
      </c>
      <c r="H19" s="159">
        <f t="shared" si="2"/>
        <v>32</v>
      </c>
      <c r="I19" s="183">
        <v>1</v>
      </c>
      <c r="J19" s="170">
        <v>18</v>
      </c>
      <c r="K19" s="179">
        <v>0</v>
      </c>
      <c r="L19" s="170">
        <v>14</v>
      </c>
      <c r="M19" s="177">
        <f t="shared" si="3"/>
        <v>3</v>
      </c>
      <c r="N19" s="172">
        <v>2</v>
      </c>
      <c r="O19" s="184">
        <v>1</v>
      </c>
      <c r="P19" s="170">
        <v>5</v>
      </c>
      <c r="Q19" s="159">
        <f t="shared" si="4"/>
        <v>417</v>
      </c>
      <c r="R19" s="159">
        <f t="shared" si="5"/>
        <v>219</v>
      </c>
      <c r="S19" s="159">
        <f t="shared" si="5"/>
        <v>198</v>
      </c>
      <c r="T19" s="159">
        <f t="shared" si="6"/>
        <v>141</v>
      </c>
      <c r="U19" s="170">
        <v>84</v>
      </c>
      <c r="V19" s="6">
        <v>57</v>
      </c>
      <c r="W19" s="159">
        <f t="shared" si="7"/>
        <v>128</v>
      </c>
      <c r="X19" s="170">
        <v>69</v>
      </c>
      <c r="Y19" s="170">
        <v>59</v>
      </c>
      <c r="Z19" s="159">
        <f t="shared" si="8"/>
        <v>148</v>
      </c>
      <c r="AA19" s="170">
        <v>66</v>
      </c>
      <c r="AB19" s="170">
        <v>82</v>
      </c>
      <c r="AC19" s="181" t="s">
        <v>140</v>
      </c>
    </row>
    <row r="20" spans="1:29" ht="7.5" customHeight="1" thickBot="1">
      <c r="A20" s="3"/>
      <c r="B20" s="185"/>
      <c r="C20" s="3"/>
      <c r="D20" s="3"/>
      <c r="E20" s="3"/>
      <c r="F20" s="3"/>
      <c r="G20" s="186"/>
      <c r="H20" s="3"/>
      <c r="I20" s="186"/>
      <c r="J20" s="3"/>
      <c r="K20" s="18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87"/>
    </row>
    <row r="21" spans="1:29" ht="5.45" customHeight="1">
      <c r="A21" s="6"/>
      <c r="B21" s="6"/>
      <c r="C21" s="6"/>
      <c r="D21" s="6"/>
      <c r="E21" s="6"/>
      <c r="F21" s="6"/>
      <c r="G21" s="188"/>
      <c r="H21" s="6"/>
      <c r="I21" s="188"/>
      <c r="J21" s="6"/>
      <c r="K21" s="18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9">
      <c r="A22" s="1" t="s">
        <v>116</v>
      </c>
    </row>
    <row r="23" spans="1:29">
      <c r="A23" s="1" t="s">
        <v>141</v>
      </c>
    </row>
    <row r="24" spans="1:29" ht="12" customHeight="1">
      <c r="I24" s="189"/>
    </row>
  </sheetData>
  <mergeCells count="20">
    <mergeCell ref="A1:AB1"/>
    <mergeCell ref="A2:AB2"/>
    <mergeCell ref="A4:B6"/>
    <mergeCell ref="C4:C6"/>
    <mergeCell ref="D4:F5"/>
    <mergeCell ref="G4:L5"/>
    <mergeCell ref="M4:O5"/>
    <mergeCell ref="Q4:S5"/>
    <mergeCell ref="AC4:AC6"/>
    <mergeCell ref="T5:V5"/>
    <mergeCell ref="W5:Y5"/>
    <mergeCell ref="Z5:AB5"/>
    <mergeCell ref="G6:H6"/>
    <mergeCell ref="I6:J6"/>
    <mergeCell ref="K6:L6"/>
    <mergeCell ref="A8:B8"/>
    <mergeCell ref="A9:B9"/>
    <mergeCell ref="A10:B10"/>
    <mergeCell ref="A11:B11"/>
    <mergeCell ref="A12:B12"/>
  </mergeCells>
  <phoneticPr fontId="3"/>
  <pageMargins left="0.70866141732283472" right="0.70866141732283472" top="0.74803149606299213" bottom="0.74803149606299213" header="0.31496062992125984" footer="0.31496062992125984"/>
  <pageSetup paperSize="9" scale="50" firstPageNumber="151" fitToWidth="2" orientation="portrait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4C1E9"/>
  </sheetPr>
  <dimension ref="A1:V51"/>
  <sheetViews>
    <sheetView view="pageBreakPreview" topLeftCell="A12" zoomScale="90" zoomScaleNormal="100" zoomScaleSheetLayoutView="90" workbookViewId="0">
      <selection activeCell="N17" sqref="N17"/>
    </sheetView>
  </sheetViews>
  <sheetFormatPr defaultRowHeight="12"/>
  <cols>
    <col min="1" max="1" width="1.25" style="1" customWidth="1"/>
    <col min="2" max="2" width="1.75" style="1" customWidth="1"/>
    <col min="3" max="3" width="15.625" style="513" customWidth="1"/>
    <col min="4" max="5" width="5.125" style="1" customWidth="1"/>
    <col min="6" max="6" width="7.75" style="1" customWidth="1"/>
    <col min="7" max="8" width="6.25" style="292" customWidth="1"/>
    <col min="9" max="9" width="6.25" style="1" customWidth="1"/>
    <col min="10" max="11" width="6.25" style="292" customWidth="1"/>
    <col min="12" max="12" width="6.25" style="1" customWidth="1"/>
    <col min="13" max="14" width="6" style="292" customWidth="1"/>
    <col min="15" max="15" width="7.625" style="1" customWidth="1"/>
    <col min="16" max="16" width="5.625" style="1" customWidth="1"/>
    <col min="17" max="17" width="25.5" style="1" customWidth="1"/>
    <col min="18" max="18" width="13.5" style="1" customWidth="1"/>
    <col min="19" max="20" width="11.25" style="1" customWidth="1"/>
    <col min="21" max="22" width="12.625" style="1" customWidth="1"/>
    <col min="23" max="16384" width="9" style="1"/>
  </cols>
  <sheetData>
    <row r="1" spans="1:22" ht="30" customHeight="1">
      <c r="A1" s="1018" t="s">
        <v>822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 t="s">
        <v>823</v>
      </c>
      <c r="Q1" s="1018"/>
      <c r="R1" s="1018"/>
      <c r="S1" s="1018"/>
      <c r="T1" s="1018"/>
      <c r="U1" s="1018"/>
      <c r="V1" s="1018"/>
    </row>
    <row r="2" spans="1:22" ht="18.75" customHeight="1" thickBo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1312" t="s">
        <v>824</v>
      </c>
      <c r="Q2" s="1312"/>
      <c r="R2" s="1312"/>
      <c r="S2" s="1312"/>
      <c r="T2" s="1312"/>
      <c r="U2" s="1312"/>
      <c r="V2" s="1312"/>
    </row>
    <row r="3" spans="1:22" s="513" customFormat="1" ht="18.75" customHeight="1">
      <c r="A3" s="1208" t="s">
        <v>825</v>
      </c>
      <c r="B3" s="1208"/>
      <c r="C3" s="1209"/>
      <c r="D3" s="1313" t="s">
        <v>826</v>
      </c>
      <c r="E3" s="1313" t="s">
        <v>827</v>
      </c>
      <c r="F3" s="1315" t="s">
        <v>828</v>
      </c>
      <c r="G3" s="1316"/>
      <c r="H3" s="1317"/>
      <c r="I3" s="1315" t="s">
        <v>829</v>
      </c>
      <c r="J3" s="1316"/>
      <c r="K3" s="1317"/>
      <c r="L3" s="1315" t="s">
        <v>830</v>
      </c>
      <c r="M3" s="1316"/>
      <c r="N3" s="1317"/>
      <c r="O3" s="1225" t="s">
        <v>831</v>
      </c>
      <c r="P3" s="1208" t="s">
        <v>832</v>
      </c>
      <c r="Q3" s="1313" t="s">
        <v>833</v>
      </c>
      <c r="R3" s="1318" t="s">
        <v>33</v>
      </c>
      <c r="S3" s="1316"/>
      <c r="T3" s="1317"/>
      <c r="U3" s="1319" t="s">
        <v>31</v>
      </c>
      <c r="V3" s="1321" t="s">
        <v>27</v>
      </c>
    </row>
    <row r="4" spans="1:22" s="513" customFormat="1" ht="18.75" customHeight="1">
      <c r="A4" s="1212"/>
      <c r="B4" s="1212"/>
      <c r="C4" s="1213"/>
      <c r="D4" s="1314"/>
      <c r="E4" s="1314"/>
      <c r="F4" s="790" t="s">
        <v>34</v>
      </c>
      <c r="G4" s="790" t="s">
        <v>16</v>
      </c>
      <c r="H4" s="790" t="s">
        <v>17</v>
      </c>
      <c r="I4" s="791" t="s">
        <v>34</v>
      </c>
      <c r="J4" s="791" t="s">
        <v>16</v>
      </c>
      <c r="K4" s="791" t="s">
        <v>17</v>
      </c>
      <c r="L4" s="791" t="s">
        <v>34</v>
      </c>
      <c r="M4" s="791" t="s">
        <v>16</v>
      </c>
      <c r="N4" s="791" t="s">
        <v>17</v>
      </c>
      <c r="O4" s="1227"/>
      <c r="P4" s="1212"/>
      <c r="Q4" s="1314"/>
      <c r="R4" s="790" t="s">
        <v>34</v>
      </c>
      <c r="S4" s="790" t="s">
        <v>16</v>
      </c>
      <c r="T4" s="790" t="s">
        <v>17</v>
      </c>
      <c r="U4" s="1320"/>
      <c r="V4" s="1322"/>
    </row>
    <row r="5" spans="1:22" s="513" customFormat="1" ht="15" customHeight="1">
      <c r="A5" s="1310" t="s">
        <v>834</v>
      </c>
      <c r="B5" s="1310"/>
      <c r="C5" s="131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792"/>
      <c r="Q5" s="793" t="s">
        <v>835</v>
      </c>
      <c r="R5" s="794">
        <f>SUM(S5:T5)</f>
        <v>101461</v>
      </c>
      <c r="S5" s="795">
        <f>SUM(S7:S44)</f>
        <v>49519</v>
      </c>
      <c r="T5" s="796">
        <f>SUM(T7:T44)</f>
        <v>51942</v>
      </c>
      <c r="U5" s="796">
        <v>102415</v>
      </c>
      <c r="V5" s="796">
        <v>103021</v>
      </c>
    </row>
    <row r="6" spans="1:22" s="513" customFormat="1" ht="15" customHeight="1">
      <c r="A6" s="182"/>
      <c r="B6" s="1307" t="s">
        <v>836</v>
      </c>
      <c r="C6" s="1308"/>
      <c r="D6" s="182"/>
      <c r="E6" s="182"/>
      <c r="F6" s="797"/>
      <c r="G6" s="797"/>
      <c r="H6" s="797"/>
      <c r="I6" s="182"/>
      <c r="J6" s="797"/>
      <c r="K6" s="797"/>
      <c r="L6" s="182"/>
      <c r="M6" s="182"/>
      <c r="N6" s="182"/>
      <c r="O6" s="797"/>
      <c r="P6" s="798"/>
      <c r="Q6" s="799"/>
      <c r="R6" s="800"/>
      <c r="S6" s="801"/>
      <c r="T6" s="801"/>
      <c r="U6" s="801"/>
      <c r="V6" s="801"/>
    </row>
    <row r="7" spans="1:22" s="513" customFormat="1" ht="15" customHeight="1">
      <c r="A7" s="182"/>
      <c r="B7" s="182"/>
      <c r="C7" s="802">
        <v>41987</v>
      </c>
      <c r="D7" s="466">
        <v>1</v>
      </c>
      <c r="E7" s="182">
        <v>3</v>
      </c>
      <c r="F7" s="803">
        <v>102926</v>
      </c>
      <c r="G7" s="804">
        <v>50584</v>
      </c>
      <c r="H7" s="804">
        <v>52342</v>
      </c>
      <c r="I7" s="803">
        <v>48459</v>
      </c>
      <c r="J7" s="804">
        <v>23215</v>
      </c>
      <c r="K7" s="804">
        <v>25244</v>
      </c>
      <c r="L7" s="805">
        <v>47.08</v>
      </c>
      <c r="M7" s="805">
        <v>45.89</v>
      </c>
      <c r="N7" s="805">
        <v>48.23</v>
      </c>
      <c r="O7" s="804">
        <v>43534</v>
      </c>
      <c r="P7" s="806">
        <v>1</v>
      </c>
      <c r="Q7" s="799" t="s">
        <v>837</v>
      </c>
      <c r="R7" s="807">
        <f>S7+T7</f>
        <v>1647</v>
      </c>
      <c r="S7" s="801">
        <v>833</v>
      </c>
      <c r="T7" s="801">
        <v>814</v>
      </c>
      <c r="U7" s="808">
        <v>1660</v>
      </c>
      <c r="V7" s="808">
        <v>1626</v>
      </c>
    </row>
    <row r="8" spans="1:22" s="513" customFormat="1" ht="15" customHeight="1">
      <c r="A8" s="182"/>
      <c r="B8" s="182"/>
      <c r="C8" s="809">
        <v>43030</v>
      </c>
      <c r="D8" s="466">
        <v>1</v>
      </c>
      <c r="E8" s="182">
        <v>2</v>
      </c>
      <c r="F8" s="803">
        <v>104552</v>
      </c>
      <c r="G8" s="804">
        <v>51352</v>
      </c>
      <c r="H8" s="804">
        <v>53200</v>
      </c>
      <c r="I8" s="803">
        <v>46345</v>
      </c>
      <c r="J8" s="804">
        <v>22125</v>
      </c>
      <c r="K8" s="804">
        <v>24220</v>
      </c>
      <c r="L8" s="805">
        <v>44.33</v>
      </c>
      <c r="M8" s="805">
        <v>43.08</v>
      </c>
      <c r="N8" s="805">
        <v>45.53</v>
      </c>
      <c r="O8" s="804">
        <v>43183</v>
      </c>
      <c r="P8" s="806">
        <v>2</v>
      </c>
      <c r="Q8" s="799" t="s">
        <v>838</v>
      </c>
      <c r="R8" s="807">
        <f t="shared" ref="R8:R44" si="0">S8+T8</f>
        <v>3532</v>
      </c>
      <c r="S8" s="801">
        <v>1690</v>
      </c>
      <c r="T8" s="801">
        <v>1842</v>
      </c>
      <c r="U8" s="808">
        <v>3581</v>
      </c>
      <c r="V8" s="808">
        <v>3616</v>
      </c>
    </row>
    <row r="9" spans="1:22" s="815" customFormat="1" ht="15" customHeight="1">
      <c r="A9" s="787"/>
      <c r="B9" s="787"/>
      <c r="C9" s="810">
        <v>44500</v>
      </c>
      <c r="D9" s="811">
        <v>1</v>
      </c>
      <c r="E9" s="787">
        <v>3</v>
      </c>
      <c r="F9" s="812">
        <v>101908</v>
      </c>
      <c r="G9" s="813">
        <v>49688</v>
      </c>
      <c r="H9" s="813">
        <v>52220</v>
      </c>
      <c r="I9" s="812">
        <v>50696</v>
      </c>
      <c r="J9" s="813">
        <v>23788</v>
      </c>
      <c r="K9" s="813">
        <v>26908</v>
      </c>
      <c r="L9" s="814">
        <v>49.75</v>
      </c>
      <c r="M9" s="814">
        <v>47.87</v>
      </c>
      <c r="N9" s="814">
        <v>51.53</v>
      </c>
      <c r="O9" s="813">
        <v>47197</v>
      </c>
      <c r="P9" s="806">
        <v>3</v>
      </c>
      <c r="Q9" s="799" t="s">
        <v>839</v>
      </c>
      <c r="R9" s="807">
        <f t="shared" si="0"/>
        <v>2263</v>
      </c>
      <c r="S9" s="801">
        <v>1164</v>
      </c>
      <c r="T9" s="801">
        <v>1099</v>
      </c>
      <c r="U9" s="808">
        <v>2256</v>
      </c>
      <c r="V9" s="808">
        <v>2217</v>
      </c>
    </row>
    <row r="10" spans="1:22" s="513" customFormat="1" ht="15" customHeight="1">
      <c r="A10" s="182"/>
      <c r="B10" s="1307" t="s">
        <v>840</v>
      </c>
      <c r="C10" s="1308"/>
      <c r="D10" s="466"/>
      <c r="E10" s="182"/>
      <c r="F10" s="804"/>
      <c r="G10" s="804"/>
      <c r="H10" s="804"/>
      <c r="I10" s="476"/>
      <c r="J10" s="804"/>
      <c r="K10" s="804"/>
      <c r="L10" s="476"/>
      <c r="M10" s="476"/>
      <c r="N10" s="476"/>
      <c r="O10" s="804"/>
      <c r="P10" s="806">
        <v>4</v>
      </c>
      <c r="Q10" s="799" t="s">
        <v>841</v>
      </c>
      <c r="R10" s="807">
        <f t="shared" si="0"/>
        <v>3020</v>
      </c>
      <c r="S10" s="801">
        <v>1516</v>
      </c>
      <c r="T10" s="801">
        <v>1504</v>
      </c>
      <c r="U10" s="808">
        <v>3043</v>
      </c>
      <c r="V10" s="808">
        <v>3038</v>
      </c>
    </row>
    <row r="11" spans="1:22" s="513" customFormat="1" ht="15" customHeight="1">
      <c r="A11" s="182"/>
      <c r="B11" s="182"/>
      <c r="C11" s="802">
        <v>41987</v>
      </c>
      <c r="D11" s="466">
        <v>29</v>
      </c>
      <c r="E11" s="182">
        <v>132</v>
      </c>
      <c r="F11" s="803">
        <v>102926</v>
      </c>
      <c r="G11" s="804">
        <v>50584</v>
      </c>
      <c r="H11" s="804">
        <v>52342</v>
      </c>
      <c r="I11" s="803">
        <v>48450</v>
      </c>
      <c r="J11" s="804">
        <v>23207</v>
      </c>
      <c r="K11" s="804">
        <v>25243</v>
      </c>
      <c r="L11" s="805">
        <v>47.07</v>
      </c>
      <c r="M11" s="805">
        <v>45.88</v>
      </c>
      <c r="N11" s="805">
        <v>48.23</v>
      </c>
      <c r="O11" s="804">
        <v>47421</v>
      </c>
      <c r="P11" s="806">
        <v>5</v>
      </c>
      <c r="Q11" s="799" t="s">
        <v>842</v>
      </c>
      <c r="R11" s="807">
        <f t="shared" si="0"/>
        <v>2095</v>
      </c>
      <c r="S11" s="801">
        <v>965</v>
      </c>
      <c r="T11" s="801">
        <v>1130</v>
      </c>
      <c r="U11" s="808">
        <v>2082</v>
      </c>
      <c r="V11" s="808">
        <v>2007</v>
      </c>
    </row>
    <row r="12" spans="1:22" s="513" customFormat="1" ht="15" customHeight="1">
      <c r="A12" s="182"/>
      <c r="B12" s="182"/>
      <c r="C12" s="809">
        <v>43030</v>
      </c>
      <c r="D12" s="466">
        <v>28</v>
      </c>
      <c r="E12" s="182">
        <v>127</v>
      </c>
      <c r="F12" s="803">
        <v>104552</v>
      </c>
      <c r="G12" s="804">
        <v>51352</v>
      </c>
      <c r="H12" s="804">
        <v>53200</v>
      </c>
      <c r="I12" s="803">
        <v>46342</v>
      </c>
      <c r="J12" s="804">
        <v>22128</v>
      </c>
      <c r="K12" s="804">
        <v>24214</v>
      </c>
      <c r="L12" s="805">
        <v>44.32</v>
      </c>
      <c r="M12" s="805">
        <v>43.09</v>
      </c>
      <c r="N12" s="805">
        <v>45.52</v>
      </c>
      <c r="O12" s="804">
        <v>45496</v>
      </c>
      <c r="P12" s="806"/>
      <c r="Q12" s="799"/>
      <c r="R12" s="807"/>
      <c r="S12" s="801"/>
      <c r="T12" s="801"/>
      <c r="U12" s="808"/>
      <c r="V12" s="808"/>
    </row>
    <row r="13" spans="1:22" s="815" customFormat="1" ht="15" customHeight="1">
      <c r="A13" s="787"/>
      <c r="B13" s="787"/>
      <c r="C13" s="810">
        <v>44500</v>
      </c>
      <c r="D13" s="811">
        <v>28</v>
      </c>
      <c r="E13" s="787">
        <v>127</v>
      </c>
      <c r="F13" s="812">
        <v>101908</v>
      </c>
      <c r="G13" s="813">
        <v>49688</v>
      </c>
      <c r="H13" s="813">
        <v>52220</v>
      </c>
      <c r="I13" s="812">
        <v>50698</v>
      </c>
      <c r="J13" s="813">
        <v>23790</v>
      </c>
      <c r="K13" s="813">
        <v>26908</v>
      </c>
      <c r="L13" s="814">
        <v>49.75</v>
      </c>
      <c r="M13" s="814">
        <v>47.88</v>
      </c>
      <c r="N13" s="814">
        <v>51.53</v>
      </c>
      <c r="O13" s="813">
        <v>49354</v>
      </c>
      <c r="P13" s="806">
        <v>6</v>
      </c>
      <c r="Q13" s="799" t="s">
        <v>843</v>
      </c>
      <c r="R13" s="807">
        <f t="shared" si="0"/>
        <v>2067</v>
      </c>
      <c r="S13" s="801">
        <v>1003</v>
      </c>
      <c r="T13" s="801">
        <v>1064</v>
      </c>
      <c r="U13" s="808">
        <v>2077</v>
      </c>
      <c r="V13" s="808">
        <v>2086</v>
      </c>
    </row>
    <row r="14" spans="1:22" s="815" customFormat="1" ht="15" customHeight="1">
      <c r="A14" s="787"/>
      <c r="B14" s="787"/>
      <c r="C14" s="816"/>
      <c r="D14" s="811"/>
      <c r="E14" s="787"/>
      <c r="F14" s="812"/>
      <c r="G14" s="813"/>
      <c r="H14" s="813"/>
      <c r="I14" s="812"/>
      <c r="J14" s="813"/>
      <c r="K14" s="813"/>
      <c r="L14" s="814"/>
      <c r="M14" s="814"/>
      <c r="N14" s="814"/>
      <c r="O14" s="813"/>
      <c r="P14" s="806">
        <v>7</v>
      </c>
      <c r="Q14" s="799" t="s">
        <v>844</v>
      </c>
      <c r="R14" s="807">
        <f t="shared" si="0"/>
        <v>1284</v>
      </c>
      <c r="S14" s="801">
        <v>609</v>
      </c>
      <c r="T14" s="801">
        <v>675</v>
      </c>
      <c r="U14" s="808">
        <v>1311</v>
      </c>
      <c r="V14" s="808">
        <v>1326</v>
      </c>
    </row>
    <row r="15" spans="1:22" s="513" customFormat="1" ht="15" customHeight="1">
      <c r="A15" s="1307" t="s">
        <v>845</v>
      </c>
      <c r="B15" s="1307"/>
      <c r="C15" s="1308"/>
      <c r="D15" s="466"/>
      <c r="E15" s="182"/>
      <c r="F15" s="804"/>
      <c r="G15" s="804"/>
      <c r="H15" s="804"/>
      <c r="I15" s="476"/>
      <c r="J15" s="804"/>
      <c r="K15" s="804"/>
      <c r="L15" s="476"/>
      <c r="M15" s="476"/>
      <c r="N15" s="476"/>
      <c r="O15" s="804"/>
      <c r="P15" s="806">
        <v>8</v>
      </c>
      <c r="Q15" s="799" t="s">
        <v>846</v>
      </c>
      <c r="R15" s="807">
        <f t="shared" si="0"/>
        <v>2567</v>
      </c>
      <c r="S15" s="801">
        <v>1262</v>
      </c>
      <c r="T15" s="801">
        <v>1305</v>
      </c>
      <c r="U15" s="808">
        <v>2568</v>
      </c>
      <c r="V15" s="808">
        <v>2559</v>
      </c>
    </row>
    <row r="16" spans="1:22" s="513" customFormat="1" ht="15" customHeight="1">
      <c r="A16" s="182"/>
      <c r="B16" s="1307" t="s">
        <v>847</v>
      </c>
      <c r="C16" s="1308"/>
      <c r="D16" s="466" t="s">
        <v>227</v>
      </c>
      <c r="E16" s="182"/>
      <c r="F16" s="804"/>
      <c r="G16" s="804"/>
      <c r="H16" s="804"/>
      <c r="I16" s="476"/>
      <c r="J16" s="804"/>
      <c r="K16" s="804"/>
      <c r="L16" s="476"/>
      <c r="M16" s="476"/>
      <c r="N16" s="476"/>
      <c r="O16" s="804"/>
      <c r="P16" s="806">
        <v>9</v>
      </c>
      <c r="Q16" s="799" t="s">
        <v>848</v>
      </c>
      <c r="R16" s="807">
        <f t="shared" si="0"/>
        <v>3441</v>
      </c>
      <c r="S16" s="801">
        <v>1738</v>
      </c>
      <c r="T16" s="801">
        <v>1703</v>
      </c>
      <c r="U16" s="808">
        <v>3410</v>
      </c>
      <c r="V16" s="808">
        <v>3409</v>
      </c>
    </row>
    <row r="17" spans="1:22" s="513" customFormat="1" ht="15" customHeight="1">
      <c r="A17" s="182"/>
      <c r="B17" s="182"/>
      <c r="C17" s="817">
        <v>42561</v>
      </c>
      <c r="D17" s="466">
        <v>4</v>
      </c>
      <c r="E17" s="182">
        <v>9</v>
      </c>
      <c r="F17" s="804">
        <v>104603</v>
      </c>
      <c r="G17" s="804">
        <v>51352</v>
      </c>
      <c r="H17" s="804">
        <v>53251</v>
      </c>
      <c r="I17" s="804">
        <v>52308</v>
      </c>
      <c r="J17" s="804">
        <v>25025</v>
      </c>
      <c r="K17" s="804">
        <v>27283</v>
      </c>
      <c r="L17" s="805">
        <v>50.01</v>
      </c>
      <c r="M17" s="805">
        <v>48.73</v>
      </c>
      <c r="N17" s="805">
        <v>51.23</v>
      </c>
      <c r="O17" s="804">
        <v>51349</v>
      </c>
      <c r="P17" s="806">
        <v>10</v>
      </c>
      <c r="Q17" s="799" t="s">
        <v>849</v>
      </c>
      <c r="R17" s="807">
        <f t="shared" si="0"/>
        <v>2245</v>
      </c>
      <c r="S17" s="801">
        <v>1105</v>
      </c>
      <c r="T17" s="801">
        <v>1140</v>
      </c>
      <c r="U17" s="808">
        <v>2253</v>
      </c>
      <c r="V17" s="808">
        <v>2237</v>
      </c>
    </row>
    <row r="18" spans="1:22" s="513" customFormat="1" ht="15" customHeight="1">
      <c r="A18" s="182"/>
      <c r="B18" s="182"/>
      <c r="C18" s="809" t="s">
        <v>850</v>
      </c>
      <c r="D18" s="466">
        <v>4</v>
      </c>
      <c r="E18" s="182">
        <v>12</v>
      </c>
      <c r="F18" s="804">
        <v>103297</v>
      </c>
      <c r="G18" s="804">
        <v>50497</v>
      </c>
      <c r="H18" s="804">
        <v>52800</v>
      </c>
      <c r="I18" s="804">
        <v>46772</v>
      </c>
      <c r="J18" s="804">
        <v>22193</v>
      </c>
      <c r="K18" s="804">
        <v>24579</v>
      </c>
      <c r="L18" s="805">
        <v>45.28</v>
      </c>
      <c r="M18" s="805">
        <v>43.95</v>
      </c>
      <c r="N18" s="805">
        <v>46.55</v>
      </c>
      <c r="O18" s="804">
        <v>46002</v>
      </c>
      <c r="P18" s="806"/>
      <c r="Q18" s="799"/>
      <c r="R18" s="807"/>
      <c r="S18" s="801"/>
      <c r="T18" s="801"/>
      <c r="U18" s="808"/>
      <c r="V18" s="808"/>
    </row>
    <row r="19" spans="1:22" s="513" customFormat="1" ht="15" customHeight="1">
      <c r="A19" s="182"/>
      <c r="B19" s="182"/>
      <c r="C19" s="810">
        <v>44763</v>
      </c>
      <c r="D19" s="811">
        <v>4</v>
      </c>
      <c r="E19" s="787">
        <v>18</v>
      </c>
      <c r="F19" s="813">
        <v>101228</v>
      </c>
      <c r="G19" s="813">
        <v>49373</v>
      </c>
      <c r="H19" s="813">
        <v>51855</v>
      </c>
      <c r="I19" s="813">
        <v>49280</v>
      </c>
      <c r="J19" s="813">
        <v>23187</v>
      </c>
      <c r="K19" s="813">
        <v>26093</v>
      </c>
      <c r="L19" s="814">
        <v>48.68</v>
      </c>
      <c r="M19" s="814">
        <v>46.96</v>
      </c>
      <c r="N19" s="814">
        <v>50.32</v>
      </c>
      <c r="O19" s="813">
        <v>47913</v>
      </c>
      <c r="P19" s="806">
        <v>11</v>
      </c>
      <c r="Q19" s="799" t="s">
        <v>851</v>
      </c>
      <c r="R19" s="807">
        <f t="shared" si="0"/>
        <v>1995</v>
      </c>
      <c r="S19" s="801">
        <v>950</v>
      </c>
      <c r="T19" s="801">
        <v>1045</v>
      </c>
      <c r="U19" s="808">
        <v>2019</v>
      </c>
      <c r="V19" s="808">
        <v>2036</v>
      </c>
    </row>
    <row r="20" spans="1:22" s="513" customFormat="1" ht="15" customHeight="1">
      <c r="A20" s="182"/>
      <c r="B20" s="1307" t="s">
        <v>852</v>
      </c>
      <c r="C20" s="1308"/>
      <c r="D20" s="466"/>
      <c r="E20" s="182"/>
      <c r="F20" s="804"/>
      <c r="G20" s="804"/>
      <c r="H20" s="804"/>
      <c r="I20" s="476"/>
      <c r="J20" s="804"/>
      <c r="K20" s="804"/>
      <c r="L20" s="476"/>
      <c r="M20" s="476"/>
      <c r="N20" s="476"/>
      <c r="O20" s="804"/>
      <c r="P20" s="806">
        <v>12</v>
      </c>
      <c r="Q20" s="799" t="s">
        <v>853</v>
      </c>
      <c r="R20" s="807">
        <f t="shared" si="0"/>
        <v>2828</v>
      </c>
      <c r="S20" s="801">
        <v>1322</v>
      </c>
      <c r="T20" s="801">
        <v>1506</v>
      </c>
      <c r="U20" s="808">
        <v>2899</v>
      </c>
      <c r="V20" s="808">
        <v>2951</v>
      </c>
    </row>
    <row r="21" spans="1:22" s="513" customFormat="1" ht="15" customHeight="1">
      <c r="A21" s="182"/>
      <c r="B21" s="182"/>
      <c r="C21" s="817">
        <v>42561</v>
      </c>
      <c r="D21" s="466">
        <v>48</v>
      </c>
      <c r="E21" s="182">
        <v>164</v>
      </c>
      <c r="F21" s="804">
        <v>104603</v>
      </c>
      <c r="G21" s="804">
        <v>51352</v>
      </c>
      <c r="H21" s="804">
        <v>53251</v>
      </c>
      <c r="I21" s="804">
        <v>52299</v>
      </c>
      <c r="J21" s="804">
        <v>25023</v>
      </c>
      <c r="K21" s="804">
        <v>27276</v>
      </c>
      <c r="L21" s="805">
        <v>50</v>
      </c>
      <c r="M21" s="805">
        <v>48.73</v>
      </c>
      <c r="N21" s="805">
        <v>51.22</v>
      </c>
      <c r="O21" s="804">
        <v>50945</v>
      </c>
      <c r="P21" s="806">
        <v>13</v>
      </c>
      <c r="Q21" s="799" t="s">
        <v>854</v>
      </c>
      <c r="R21" s="807">
        <f t="shared" si="0"/>
        <v>4299</v>
      </c>
      <c r="S21" s="801">
        <v>2095</v>
      </c>
      <c r="T21" s="801">
        <v>2204</v>
      </c>
      <c r="U21" s="808">
        <v>4325</v>
      </c>
      <c r="V21" s="808">
        <v>4364</v>
      </c>
    </row>
    <row r="22" spans="1:22" s="513" customFormat="1" ht="15" customHeight="1">
      <c r="A22" s="182"/>
      <c r="B22" s="182"/>
      <c r="C22" s="809" t="s">
        <v>850</v>
      </c>
      <c r="D22" s="466">
        <v>50</v>
      </c>
      <c r="E22" s="182">
        <v>155</v>
      </c>
      <c r="F22" s="818">
        <v>103297</v>
      </c>
      <c r="G22" s="804">
        <v>50497</v>
      </c>
      <c r="H22" s="804">
        <v>52800</v>
      </c>
      <c r="I22" s="804">
        <v>46762</v>
      </c>
      <c r="J22" s="804">
        <v>22188</v>
      </c>
      <c r="K22" s="804">
        <v>24574</v>
      </c>
      <c r="L22" s="805">
        <v>45.27</v>
      </c>
      <c r="M22" s="805">
        <v>43.94</v>
      </c>
      <c r="N22" s="805">
        <v>46.54</v>
      </c>
      <c r="O22" s="804">
        <v>45397</v>
      </c>
      <c r="P22" s="806">
        <v>14</v>
      </c>
      <c r="Q22" s="799" t="s">
        <v>855</v>
      </c>
      <c r="R22" s="807">
        <f t="shared" si="0"/>
        <v>1843</v>
      </c>
      <c r="S22" s="801">
        <v>901</v>
      </c>
      <c r="T22" s="801">
        <v>942</v>
      </c>
      <c r="U22" s="808">
        <v>1841</v>
      </c>
      <c r="V22" s="808">
        <v>1877</v>
      </c>
    </row>
    <row r="23" spans="1:22" s="513" customFormat="1" ht="15" customHeight="1">
      <c r="A23" s="182"/>
      <c r="B23" s="182"/>
      <c r="C23" s="810">
        <v>44763</v>
      </c>
      <c r="D23" s="811">
        <v>50</v>
      </c>
      <c r="E23" s="787">
        <v>178</v>
      </c>
      <c r="F23" s="819">
        <v>101228</v>
      </c>
      <c r="G23" s="813">
        <v>49373</v>
      </c>
      <c r="H23" s="813">
        <v>51855</v>
      </c>
      <c r="I23" s="813">
        <v>49271</v>
      </c>
      <c r="J23" s="813">
        <v>23181</v>
      </c>
      <c r="K23" s="813">
        <v>26090</v>
      </c>
      <c r="L23" s="814">
        <v>48.67</v>
      </c>
      <c r="M23" s="814">
        <v>46.95</v>
      </c>
      <c r="N23" s="814">
        <v>50.31</v>
      </c>
      <c r="O23" s="813">
        <v>47879</v>
      </c>
      <c r="P23" s="806">
        <v>15</v>
      </c>
      <c r="Q23" s="799" t="s">
        <v>856</v>
      </c>
      <c r="R23" s="807">
        <f t="shared" si="0"/>
        <v>2590</v>
      </c>
      <c r="S23" s="801">
        <v>1328</v>
      </c>
      <c r="T23" s="801">
        <v>1262</v>
      </c>
      <c r="U23" s="808">
        <v>2619</v>
      </c>
      <c r="V23" s="808">
        <v>2653</v>
      </c>
    </row>
    <row r="24" spans="1:22" s="815" customFormat="1" ht="15" customHeight="1">
      <c r="A24" s="787"/>
      <c r="B24" s="787"/>
      <c r="C24" s="820"/>
      <c r="D24" s="811"/>
      <c r="E24" s="787"/>
      <c r="F24" s="819"/>
      <c r="G24" s="813"/>
      <c r="H24" s="813"/>
      <c r="I24" s="813"/>
      <c r="J24" s="813"/>
      <c r="K24" s="813"/>
      <c r="L24" s="814"/>
      <c r="M24" s="814"/>
      <c r="N24" s="814"/>
      <c r="O24" s="813"/>
      <c r="P24" s="806"/>
      <c r="Q24" s="799"/>
      <c r="R24" s="807"/>
      <c r="S24" s="801"/>
      <c r="T24" s="801"/>
      <c r="U24" s="808"/>
      <c r="V24" s="808"/>
    </row>
    <row r="25" spans="1:22" s="513" customFormat="1" ht="15" customHeight="1">
      <c r="A25" s="1307" t="s">
        <v>857</v>
      </c>
      <c r="B25" s="1307"/>
      <c r="C25" s="1308"/>
      <c r="D25" s="466" t="s">
        <v>227</v>
      </c>
      <c r="E25" s="182"/>
      <c r="F25" s="804"/>
      <c r="G25" s="804"/>
      <c r="H25" s="804"/>
      <c r="I25" s="476"/>
      <c r="J25" s="804"/>
      <c r="K25" s="804"/>
      <c r="L25" s="476"/>
      <c r="M25" s="476"/>
      <c r="N25" s="476"/>
      <c r="O25" s="804"/>
      <c r="P25" s="806">
        <v>16</v>
      </c>
      <c r="Q25" s="799" t="s">
        <v>858</v>
      </c>
      <c r="R25" s="807">
        <f t="shared" si="0"/>
        <v>2902</v>
      </c>
      <c r="S25" s="801">
        <v>1435</v>
      </c>
      <c r="T25" s="801">
        <v>1467</v>
      </c>
      <c r="U25" s="808">
        <v>2919</v>
      </c>
      <c r="V25" s="808">
        <v>2938</v>
      </c>
    </row>
    <row r="26" spans="1:22" s="513" customFormat="1" ht="15" customHeight="1">
      <c r="A26" s="182"/>
      <c r="B26" s="182"/>
      <c r="C26" s="821">
        <v>40874</v>
      </c>
      <c r="D26" s="466">
        <v>1</v>
      </c>
      <c r="E26" s="182">
        <v>7</v>
      </c>
      <c r="F26" s="804">
        <v>102767</v>
      </c>
      <c r="G26" s="804">
        <v>50583</v>
      </c>
      <c r="H26" s="804">
        <v>52184</v>
      </c>
      <c r="I26" s="804">
        <v>45002</v>
      </c>
      <c r="J26" s="804">
        <v>21668</v>
      </c>
      <c r="K26" s="804">
        <v>23334</v>
      </c>
      <c r="L26" s="805">
        <v>43.79</v>
      </c>
      <c r="M26" s="805">
        <v>42.84</v>
      </c>
      <c r="N26" s="805">
        <v>44.71</v>
      </c>
      <c r="O26" s="804">
        <v>44437</v>
      </c>
      <c r="P26" s="806">
        <v>17</v>
      </c>
      <c r="Q26" s="799" t="s">
        <v>859</v>
      </c>
      <c r="R26" s="807">
        <f t="shared" si="0"/>
        <v>1680</v>
      </c>
      <c r="S26" s="801">
        <v>792</v>
      </c>
      <c r="T26" s="801">
        <v>888</v>
      </c>
      <c r="U26" s="808">
        <v>1643</v>
      </c>
      <c r="V26" s="808">
        <v>1671</v>
      </c>
    </row>
    <row r="27" spans="1:22" s="513" customFormat="1" ht="15" customHeight="1">
      <c r="A27" s="182"/>
      <c r="B27" s="182"/>
      <c r="C27" s="817">
        <v>42330</v>
      </c>
      <c r="D27" s="466">
        <v>1</v>
      </c>
      <c r="E27" s="182">
        <v>3</v>
      </c>
      <c r="F27" s="804">
        <v>101036</v>
      </c>
      <c r="G27" s="804">
        <v>49563</v>
      </c>
      <c r="H27" s="804">
        <v>51473</v>
      </c>
      <c r="I27" s="804">
        <v>39228</v>
      </c>
      <c r="J27" s="804">
        <v>18986</v>
      </c>
      <c r="K27" s="804">
        <v>20242</v>
      </c>
      <c r="L27" s="805">
        <v>38.83</v>
      </c>
      <c r="M27" s="805">
        <v>38.31</v>
      </c>
      <c r="N27" s="805">
        <v>39.33</v>
      </c>
      <c r="O27" s="804">
        <v>38807</v>
      </c>
      <c r="P27" s="806">
        <v>18</v>
      </c>
      <c r="Q27" s="799" t="s">
        <v>860</v>
      </c>
      <c r="R27" s="807">
        <f t="shared" si="0"/>
        <v>2434</v>
      </c>
      <c r="S27" s="801">
        <v>1130</v>
      </c>
      <c r="T27" s="801">
        <v>1304</v>
      </c>
      <c r="U27" s="808">
        <v>2495</v>
      </c>
      <c r="V27" s="808">
        <v>2462</v>
      </c>
    </row>
    <row r="28" spans="1:22" s="513" customFormat="1" ht="15" customHeight="1">
      <c r="A28" s="182"/>
      <c r="B28" s="182"/>
      <c r="C28" s="810">
        <v>43562</v>
      </c>
      <c r="D28" s="811">
        <v>1</v>
      </c>
      <c r="E28" s="787">
        <v>2</v>
      </c>
      <c r="F28" s="813">
        <v>102271</v>
      </c>
      <c r="G28" s="813">
        <v>49943</v>
      </c>
      <c r="H28" s="813">
        <v>52328</v>
      </c>
      <c r="I28" s="813">
        <v>42549</v>
      </c>
      <c r="J28" s="813">
        <v>20042</v>
      </c>
      <c r="K28" s="813">
        <v>22507</v>
      </c>
      <c r="L28" s="814">
        <v>41.6</v>
      </c>
      <c r="M28" s="814">
        <v>40.130000000000003</v>
      </c>
      <c r="N28" s="814">
        <v>43.01</v>
      </c>
      <c r="O28" s="813">
        <v>42131</v>
      </c>
      <c r="P28" s="806">
        <v>19</v>
      </c>
      <c r="Q28" s="799" t="s">
        <v>861</v>
      </c>
      <c r="R28" s="807">
        <f t="shared" si="0"/>
        <v>2255</v>
      </c>
      <c r="S28" s="801">
        <v>1136</v>
      </c>
      <c r="T28" s="801">
        <v>1119</v>
      </c>
      <c r="U28" s="808">
        <v>2283</v>
      </c>
      <c r="V28" s="808">
        <v>2264</v>
      </c>
    </row>
    <row r="29" spans="1:22" s="815" customFormat="1" ht="15" customHeight="1">
      <c r="A29" s="787"/>
      <c r="B29" s="787"/>
      <c r="C29" s="822"/>
      <c r="D29" s="811"/>
      <c r="E29" s="787"/>
      <c r="F29" s="813"/>
      <c r="G29" s="813"/>
      <c r="H29" s="813"/>
      <c r="I29" s="813"/>
      <c r="J29" s="813"/>
      <c r="K29" s="813"/>
      <c r="L29" s="814"/>
      <c r="M29" s="814"/>
      <c r="N29" s="814"/>
      <c r="O29" s="813"/>
      <c r="P29" s="806">
        <v>20</v>
      </c>
      <c r="Q29" s="799" t="s">
        <v>862</v>
      </c>
      <c r="R29" s="807">
        <f t="shared" si="0"/>
        <v>3275</v>
      </c>
      <c r="S29" s="801">
        <v>1592</v>
      </c>
      <c r="T29" s="801">
        <v>1683</v>
      </c>
      <c r="U29" s="808">
        <v>3296</v>
      </c>
      <c r="V29" s="808">
        <v>3278</v>
      </c>
    </row>
    <row r="30" spans="1:22" s="513" customFormat="1" ht="15" customHeight="1">
      <c r="A30" s="1307" t="s">
        <v>863</v>
      </c>
      <c r="B30" s="1307"/>
      <c r="C30" s="1308"/>
      <c r="D30" s="466" t="s">
        <v>227</v>
      </c>
      <c r="E30" s="182"/>
      <c r="F30" s="804"/>
      <c r="G30" s="804"/>
      <c r="H30" s="804"/>
      <c r="I30" s="476"/>
      <c r="J30" s="804"/>
      <c r="K30" s="804"/>
      <c r="L30" s="476"/>
      <c r="M30" s="476"/>
      <c r="N30" s="476"/>
      <c r="O30" s="804"/>
      <c r="P30" s="806"/>
      <c r="Q30" s="799"/>
      <c r="R30" s="807"/>
      <c r="S30" s="801"/>
      <c r="T30" s="801"/>
      <c r="U30" s="808"/>
      <c r="V30" s="808"/>
    </row>
    <row r="31" spans="1:22" s="513" customFormat="1" ht="15" customHeight="1">
      <c r="A31" s="182"/>
      <c r="B31" s="182"/>
      <c r="C31" s="821">
        <v>42106</v>
      </c>
      <c r="D31" s="466">
        <v>1</v>
      </c>
      <c r="E31" s="182">
        <v>3</v>
      </c>
      <c r="F31" s="803">
        <v>102717</v>
      </c>
      <c r="G31" s="804">
        <v>50491</v>
      </c>
      <c r="H31" s="804">
        <v>52226</v>
      </c>
      <c r="I31" s="803">
        <v>40026</v>
      </c>
      <c r="J31" s="804">
        <v>18804</v>
      </c>
      <c r="K31" s="804">
        <v>21222</v>
      </c>
      <c r="L31" s="805">
        <v>38.97</v>
      </c>
      <c r="M31" s="805">
        <v>37.24</v>
      </c>
      <c r="N31" s="805">
        <v>40.630000000000003</v>
      </c>
      <c r="O31" s="804">
        <v>39483</v>
      </c>
      <c r="P31" s="806">
        <v>21</v>
      </c>
      <c r="Q31" s="799" t="s">
        <v>864</v>
      </c>
      <c r="R31" s="807">
        <f t="shared" si="0"/>
        <v>2813</v>
      </c>
      <c r="S31" s="801">
        <v>1375</v>
      </c>
      <c r="T31" s="801">
        <v>1438</v>
      </c>
      <c r="U31" s="808">
        <v>2867</v>
      </c>
      <c r="V31" s="808">
        <v>2965</v>
      </c>
    </row>
    <row r="32" spans="1:22" s="513" customFormat="1" ht="15" customHeight="1">
      <c r="A32" s="182"/>
      <c r="B32" s="182" t="s">
        <v>865</v>
      </c>
      <c r="C32" s="817" t="s">
        <v>866</v>
      </c>
      <c r="D32" s="466">
        <v>1</v>
      </c>
      <c r="E32" s="182">
        <v>3</v>
      </c>
      <c r="F32" s="803">
        <v>103592</v>
      </c>
      <c r="G32" s="804">
        <v>50850</v>
      </c>
      <c r="H32" s="804">
        <v>52742</v>
      </c>
      <c r="I32" s="803">
        <v>40816</v>
      </c>
      <c r="J32" s="804">
        <v>19167</v>
      </c>
      <c r="K32" s="804">
        <v>21649</v>
      </c>
      <c r="L32" s="805">
        <v>39.4</v>
      </c>
      <c r="M32" s="805">
        <v>37.69</v>
      </c>
      <c r="N32" s="805">
        <v>41.05</v>
      </c>
      <c r="O32" s="804">
        <v>40237</v>
      </c>
      <c r="P32" s="806">
        <v>22</v>
      </c>
      <c r="Q32" s="799" t="s">
        <v>867</v>
      </c>
      <c r="R32" s="807">
        <f t="shared" si="0"/>
        <v>3350</v>
      </c>
      <c r="S32" s="801">
        <v>1734</v>
      </c>
      <c r="T32" s="801">
        <v>1616</v>
      </c>
      <c r="U32" s="808">
        <v>3300</v>
      </c>
      <c r="V32" s="808">
        <v>3341</v>
      </c>
    </row>
    <row r="33" spans="1:22" s="513" customFormat="1" ht="15" customHeight="1">
      <c r="A33" s="182"/>
      <c r="B33" s="823"/>
      <c r="C33" s="810">
        <v>43562</v>
      </c>
      <c r="D33" s="811">
        <v>1</v>
      </c>
      <c r="E33" s="787">
        <v>1</v>
      </c>
      <c r="F33" s="1309" t="s">
        <v>868</v>
      </c>
      <c r="G33" s="1309"/>
      <c r="H33" s="1309"/>
      <c r="I33" s="1309"/>
      <c r="J33" s="1309"/>
      <c r="K33" s="1309"/>
      <c r="L33" s="1309"/>
      <c r="M33" s="1309"/>
      <c r="N33" s="1309"/>
      <c r="O33" s="1309"/>
      <c r="P33" s="806">
        <v>23</v>
      </c>
      <c r="Q33" s="799" t="s">
        <v>869</v>
      </c>
      <c r="R33" s="807">
        <f t="shared" si="0"/>
        <v>5457</v>
      </c>
      <c r="S33" s="801">
        <v>2767</v>
      </c>
      <c r="T33" s="801">
        <v>2690</v>
      </c>
      <c r="U33" s="808">
        <v>5503</v>
      </c>
      <c r="V33" s="808">
        <v>5556</v>
      </c>
    </row>
    <row r="34" spans="1:22" s="815" customFormat="1" ht="15" customHeight="1">
      <c r="A34" s="787"/>
      <c r="B34" s="787"/>
      <c r="C34" s="824"/>
      <c r="D34" s="811"/>
      <c r="E34" s="787"/>
      <c r="F34" s="812"/>
      <c r="G34" s="813"/>
      <c r="H34" s="813"/>
      <c r="I34" s="812"/>
      <c r="J34" s="813"/>
      <c r="K34" s="813"/>
      <c r="L34" s="814"/>
      <c r="M34" s="814"/>
      <c r="N34" s="814"/>
      <c r="O34" s="813"/>
      <c r="P34" s="806">
        <v>24</v>
      </c>
      <c r="Q34" s="799" t="s">
        <v>870</v>
      </c>
      <c r="R34" s="807">
        <f t="shared" si="0"/>
        <v>2596</v>
      </c>
      <c r="S34" s="801">
        <v>1303</v>
      </c>
      <c r="T34" s="801">
        <v>1293</v>
      </c>
      <c r="U34" s="808">
        <v>2653</v>
      </c>
      <c r="V34" s="808">
        <v>2680</v>
      </c>
    </row>
    <row r="35" spans="1:22" s="513" customFormat="1" ht="15" customHeight="1">
      <c r="A35" s="1307" t="s">
        <v>871</v>
      </c>
      <c r="B35" s="1307"/>
      <c r="C35" s="1308"/>
      <c r="D35" s="466" t="s">
        <v>227</v>
      </c>
      <c r="E35" s="182"/>
      <c r="F35" s="804"/>
      <c r="G35" s="804"/>
      <c r="H35" s="804"/>
      <c r="I35" s="476"/>
      <c r="J35" s="804"/>
      <c r="K35" s="804"/>
      <c r="L35" s="476"/>
      <c r="M35" s="476"/>
      <c r="N35" s="476"/>
      <c r="O35" s="804"/>
      <c r="P35" s="806">
        <v>25</v>
      </c>
      <c r="Q35" s="799" t="s">
        <v>872</v>
      </c>
      <c r="R35" s="807">
        <f t="shared" si="0"/>
        <v>3357</v>
      </c>
      <c r="S35" s="801">
        <v>1623</v>
      </c>
      <c r="T35" s="801">
        <v>1734</v>
      </c>
      <c r="U35" s="808">
        <v>3378</v>
      </c>
      <c r="V35" s="808">
        <v>3372</v>
      </c>
    </row>
    <row r="36" spans="1:22" s="513" customFormat="1" ht="15" customHeight="1">
      <c r="A36" s="182"/>
      <c r="B36" s="182"/>
      <c r="C36" s="821">
        <v>41441</v>
      </c>
      <c r="D36" s="466">
        <v>1</v>
      </c>
      <c r="E36" s="182">
        <v>2</v>
      </c>
      <c r="F36" s="804">
        <v>101679</v>
      </c>
      <c r="G36" s="804">
        <v>49956</v>
      </c>
      <c r="H36" s="804">
        <v>51723</v>
      </c>
      <c r="I36" s="804">
        <v>28234</v>
      </c>
      <c r="J36" s="804">
        <v>13213</v>
      </c>
      <c r="K36" s="804">
        <v>15021</v>
      </c>
      <c r="L36" s="805">
        <v>27.77</v>
      </c>
      <c r="M36" s="805">
        <v>26.45</v>
      </c>
      <c r="N36" s="805">
        <v>29.04</v>
      </c>
      <c r="O36" s="804">
        <v>27442</v>
      </c>
      <c r="P36" s="806"/>
      <c r="Q36" s="799"/>
      <c r="R36" s="807"/>
      <c r="S36" s="801"/>
      <c r="T36" s="801"/>
      <c r="U36" s="808"/>
      <c r="V36" s="808"/>
    </row>
    <row r="37" spans="1:22" s="513" customFormat="1" ht="15" customHeight="1">
      <c r="A37" s="182"/>
      <c r="B37" s="182"/>
      <c r="C37" s="809">
        <v>42575</v>
      </c>
      <c r="D37" s="466">
        <v>1</v>
      </c>
      <c r="E37" s="182">
        <v>2</v>
      </c>
      <c r="F37" s="804">
        <v>103580</v>
      </c>
      <c r="G37" s="804">
        <v>50845</v>
      </c>
      <c r="H37" s="804">
        <v>52735</v>
      </c>
      <c r="I37" s="804">
        <v>40793</v>
      </c>
      <c r="J37" s="804">
        <v>19155</v>
      </c>
      <c r="K37" s="804">
        <v>21638</v>
      </c>
      <c r="L37" s="805">
        <v>39.380000000000003</v>
      </c>
      <c r="M37" s="805">
        <v>37.67</v>
      </c>
      <c r="N37" s="805">
        <v>41.03</v>
      </c>
      <c r="O37" s="804">
        <v>40223</v>
      </c>
      <c r="P37" s="806">
        <v>26</v>
      </c>
      <c r="Q37" s="799" t="s">
        <v>873</v>
      </c>
      <c r="R37" s="807">
        <f t="shared" si="0"/>
        <v>3907</v>
      </c>
      <c r="S37" s="801">
        <v>1900</v>
      </c>
      <c r="T37" s="801">
        <v>2007</v>
      </c>
      <c r="U37" s="808">
        <v>3968</v>
      </c>
      <c r="V37" s="808">
        <v>3988</v>
      </c>
    </row>
    <row r="38" spans="1:22" s="513" customFormat="1" ht="15" customHeight="1">
      <c r="A38" s="182"/>
      <c r="B38" s="182"/>
      <c r="C38" s="810">
        <v>44017</v>
      </c>
      <c r="D38" s="811">
        <v>1</v>
      </c>
      <c r="E38" s="787">
        <v>2</v>
      </c>
      <c r="F38" s="813">
        <v>101552</v>
      </c>
      <c r="G38" s="813">
        <v>49561</v>
      </c>
      <c r="H38" s="813">
        <v>51991</v>
      </c>
      <c r="I38" s="813">
        <v>30183</v>
      </c>
      <c r="J38" s="813">
        <v>14203</v>
      </c>
      <c r="K38" s="813">
        <v>15980</v>
      </c>
      <c r="L38" s="814">
        <v>29.72</v>
      </c>
      <c r="M38" s="814">
        <v>28.66</v>
      </c>
      <c r="N38" s="814">
        <v>30.74</v>
      </c>
      <c r="O38" s="813">
        <v>29695</v>
      </c>
      <c r="P38" s="806">
        <v>27</v>
      </c>
      <c r="Q38" s="799" t="s">
        <v>874</v>
      </c>
      <c r="R38" s="807">
        <f t="shared" si="0"/>
        <v>6257</v>
      </c>
      <c r="S38" s="801">
        <v>3058</v>
      </c>
      <c r="T38" s="801">
        <v>3199</v>
      </c>
      <c r="U38" s="808">
        <v>6353</v>
      </c>
      <c r="V38" s="808">
        <v>6416</v>
      </c>
    </row>
    <row r="39" spans="1:22" s="815" customFormat="1" ht="15" customHeight="1">
      <c r="A39" s="182"/>
      <c r="B39" s="182"/>
      <c r="C39" s="810"/>
      <c r="D39" s="811"/>
      <c r="E39" s="787"/>
      <c r="F39" s="813"/>
      <c r="G39" s="813"/>
      <c r="H39" s="813"/>
      <c r="I39" s="813"/>
      <c r="J39" s="813"/>
      <c r="K39" s="813"/>
      <c r="L39" s="814"/>
      <c r="M39" s="814"/>
      <c r="N39" s="814"/>
      <c r="O39" s="813"/>
      <c r="P39" s="806">
        <v>28</v>
      </c>
      <c r="Q39" s="799" t="s">
        <v>875</v>
      </c>
      <c r="R39" s="807">
        <f t="shared" si="0"/>
        <v>5813</v>
      </c>
      <c r="S39" s="801">
        <v>2795</v>
      </c>
      <c r="T39" s="801">
        <v>3018</v>
      </c>
      <c r="U39" s="808">
        <v>5904</v>
      </c>
      <c r="V39" s="808">
        <v>5939</v>
      </c>
    </row>
    <row r="40" spans="1:22" s="513" customFormat="1" ht="15" customHeight="1">
      <c r="A40" s="787"/>
      <c r="B40" s="787"/>
      <c r="C40" s="825"/>
      <c r="D40" s="811"/>
      <c r="E40" s="787"/>
      <c r="F40" s="813"/>
      <c r="G40" s="813"/>
      <c r="H40" s="813"/>
      <c r="I40" s="813"/>
      <c r="J40" s="813"/>
      <c r="K40" s="813"/>
      <c r="L40" s="814"/>
      <c r="M40" s="814"/>
      <c r="N40" s="814"/>
      <c r="O40" s="813"/>
      <c r="P40" s="806">
        <v>29</v>
      </c>
      <c r="Q40" s="799" t="s">
        <v>876</v>
      </c>
      <c r="R40" s="807">
        <f t="shared" si="0"/>
        <v>5946</v>
      </c>
      <c r="S40" s="801">
        <v>2935</v>
      </c>
      <c r="T40" s="801">
        <v>3011</v>
      </c>
      <c r="U40" s="808">
        <v>6017</v>
      </c>
      <c r="V40" s="808">
        <v>6062</v>
      </c>
    </row>
    <row r="41" spans="1:22" s="513" customFormat="1" ht="15" customHeight="1">
      <c r="A41" s="1307" t="s">
        <v>877</v>
      </c>
      <c r="B41" s="1307"/>
      <c r="C41" s="1308"/>
      <c r="D41" s="466"/>
      <c r="E41" s="182"/>
      <c r="F41" s="804"/>
      <c r="G41" s="804"/>
      <c r="H41" s="804"/>
      <c r="I41" s="476"/>
      <c r="J41" s="804"/>
      <c r="K41" s="804"/>
      <c r="L41" s="476"/>
      <c r="M41" s="476"/>
      <c r="N41" s="476"/>
      <c r="O41" s="804"/>
      <c r="P41" s="806">
        <v>30</v>
      </c>
      <c r="Q41" s="799" t="s">
        <v>878</v>
      </c>
      <c r="R41" s="807">
        <f t="shared" si="0"/>
        <v>7497</v>
      </c>
      <c r="S41" s="801">
        <v>3602</v>
      </c>
      <c r="T41" s="801">
        <v>3895</v>
      </c>
      <c r="U41" s="808">
        <v>7633</v>
      </c>
      <c r="V41" s="808">
        <v>7817</v>
      </c>
    </row>
    <row r="42" spans="1:22" s="513" customFormat="1" ht="15" customHeight="1">
      <c r="A42" s="182"/>
      <c r="B42" s="826"/>
      <c r="C42" s="809">
        <v>40657</v>
      </c>
      <c r="D42" s="466">
        <v>22</v>
      </c>
      <c r="E42" s="182">
        <v>27</v>
      </c>
      <c r="F42" s="803">
        <v>102516</v>
      </c>
      <c r="G42" s="804">
        <v>50430</v>
      </c>
      <c r="H42" s="804">
        <v>52086</v>
      </c>
      <c r="I42" s="803">
        <v>45753</v>
      </c>
      <c r="J42" s="804">
        <v>21016</v>
      </c>
      <c r="K42" s="804">
        <v>24737</v>
      </c>
      <c r="L42" s="805">
        <v>44.63</v>
      </c>
      <c r="M42" s="805">
        <v>41.67</v>
      </c>
      <c r="N42" s="805">
        <v>47.49</v>
      </c>
      <c r="O42" s="804">
        <v>45097</v>
      </c>
      <c r="P42" s="806"/>
      <c r="Q42" s="799"/>
      <c r="R42" s="807"/>
      <c r="S42" s="801"/>
      <c r="T42" s="801"/>
      <c r="U42" s="808"/>
      <c r="V42" s="808"/>
    </row>
    <row r="43" spans="1:22" s="815" customFormat="1" ht="15" customHeight="1">
      <c r="A43" s="182"/>
      <c r="B43" s="182"/>
      <c r="C43" s="809">
        <v>42120</v>
      </c>
      <c r="D43" s="466">
        <v>21</v>
      </c>
      <c r="E43" s="182">
        <v>27</v>
      </c>
      <c r="F43" s="803">
        <v>102669</v>
      </c>
      <c r="G43" s="804">
        <v>50458</v>
      </c>
      <c r="H43" s="804">
        <v>52211</v>
      </c>
      <c r="I43" s="803">
        <v>43065</v>
      </c>
      <c r="J43" s="804">
        <v>19736</v>
      </c>
      <c r="K43" s="804">
        <v>23329</v>
      </c>
      <c r="L43" s="805">
        <v>41.95</v>
      </c>
      <c r="M43" s="805">
        <v>39.11</v>
      </c>
      <c r="N43" s="805">
        <v>44.68</v>
      </c>
      <c r="O43" s="804">
        <v>42523</v>
      </c>
      <c r="P43" s="806">
        <v>31</v>
      </c>
      <c r="Q43" s="799" t="s">
        <v>879</v>
      </c>
      <c r="R43" s="807">
        <f t="shared" si="0"/>
        <v>2162</v>
      </c>
      <c r="S43" s="801">
        <v>977</v>
      </c>
      <c r="T43" s="801">
        <v>1185</v>
      </c>
      <c r="U43" s="808">
        <v>2243</v>
      </c>
      <c r="V43" s="808">
        <v>2237</v>
      </c>
    </row>
    <row r="44" spans="1:22" s="513" customFormat="1" ht="15" customHeight="1">
      <c r="A44" s="787"/>
      <c r="B44" s="787"/>
      <c r="C44" s="810">
        <v>43576</v>
      </c>
      <c r="D44" s="811">
        <v>20</v>
      </c>
      <c r="E44" s="787">
        <v>24</v>
      </c>
      <c r="F44" s="812">
        <v>102071</v>
      </c>
      <c r="G44" s="813">
        <v>49825</v>
      </c>
      <c r="H44" s="813">
        <v>52246</v>
      </c>
      <c r="I44" s="812">
        <v>41619</v>
      </c>
      <c r="J44" s="813">
        <v>19025</v>
      </c>
      <c r="K44" s="813">
        <v>22594</v>
      </c>
      <c r="L44" s="814">
        <v>40.770000000000003</v>
      </c>
      <c r="M44" s="814">
        <v>38.18</v>
      </c>
      <c r="N44" s="814">
        <v>43.25</v>
      </c>
      <c r="O44" s="813">
        <v>41100</v>
      </c>
      <c r="P44" s="827">
        <v>32</v>
      </c>
      <c r="Q44" s="799" t="s">
        <v>880</v>
      </c>
      <c r="R44" s="807">
        <f t="shared" si="0"/>
        <v>2044</v>
      </c>
      <c r="S44" s="801">
        <v>884</v>
      </c>
      <c r="T44" s="801">
        <v>1160</v>
      </c>
      <c r="U44" s="808">
        <v>2016</v>
      </c>
      <c r="V44" s="808">
        <v>2033</v>
      </c>
    </row>
    <row r="45" spans="1:22" s="513" customFormat="1" ht="15" customHeight="1" thickBot="1">
      <c r="A45" s="828"/>
      <c r="B45" s="828"/>
      <c r="C45" s="829"/>
      <c r="D45" s="830"/>
      <c r="E45" s="830"/>
      <c r="F45" s="831"/>
      <c r="G45" s="832"/>
      <c r="H45" s="832"/>
      <c r="I45" s="831"/>
      <c r="J45" s="832"/>
      <c r="K45" s="832"/>
      <c r="L45" s="833"/>
      <c r="M45" s="833"/>
      <c r="N45" s="833"/>
      <c r="O45" s="832"/>
      <c r="P45" s="834"/>
      <c r="Q45" s="835"/>
      <c r="R45" s="836"/>
      <c r="S45" s="837"/>
      <c r="T45" s="837"/>
      <c r="U45" s="837"/>
      <c r="V45" s="837"/>
    </row>
    <row r="46" spans="1:22" s="513" customFormat="1" ht="15" customHeight="1">
      <c r="A46" s="182"/>
      <c r="B46" s="182"/>
      <c r="C46" s="787"/>
      <c r="D46" s="787"/>
      <c r="E46" s="787"/>
      <c r="F46" s="838"/>
      <c r="G46" s="839"/>
      <c r="H46" s="839"/>
      <c r="I46" s="838"/>
      <c r="J46" s="839"/>
      <c r="K46" s="839"/>
      <c r="L46" s="840"/>
      <c r="M46" s="840"/>
      <c r="N46" s="840"/>
      <c r="O46" s="839"/>
      <c r="P46" s="422"/>
      <c r="Q46" s="841"/>
      <c r="R46" s="841"/>
      <c r="S46" s="841"/>
      <c r="T46" s="841"/>
      <c r="U46" s="842"/>
      <c r="V46" s="842"/>
    </row>
    <row r="47" spans="1:22" s="513" customFormat="1" ht="15" customHeight="1">
      <c r="A47" s="6" t="s">
        <v>881</v>
      </c>
      <c r="B47" s="182"/>
      <c r="C47" s="182"/>
      <c r="D47" s="182"/>
      <c r="E47" s="182"/>
      <c r="F47" s="182"/>
      <c r="G47" s="182"/>
      <c r="H47" s="839"/>
      <c r="I47" s="838"/>
      <c r="J47" s="839"/>
      <c r="K47" s="839"/>
      <c r="L47" s="840"/>
      <c r="M47" s="840"/>
      <c r="N47" s="840"/>
      <c r="O47" s="839"/>
      <c r="P47" s="1" t="s">
        <v>882</v>
      </c>
      <c r="S47" s="843"/>
      <c r="T47" s="843"/>
    </row>
    <row r="48" spans="1:22" ht="15" customHeight="1">
      <c r="A48" s="1" t="s">
        <v>883</v>
      </c>
      <c r="B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S48" s="844"/>
    </row>
    <row r="50" spans="3:6" ht="14.25">
      <c r="C50" s="31"/>
      <c r="F50" s="845"/>
    </row>
    <row r="51" spans="3:6" ht="14.25">
      <c r="C51" s="31"/>
      <c r="F51" s="845"/>
    </row>
  </sheetData>
  <mergeCells count="26">
    <mergeCell ref="A5:C5"/>
    <mergeCell ref="A1:O1"/>
    <mergeCell ref="P1:V1"/>
    <mergeCell ref="P2:V2"/>
    <mergeCell ref="A3:C4"/>
    <mergeCell ref="D3:D4"/>
    <mergeCell ref="E3:E4"/>
    <mergeCell ref="F3:H3"/>
    <mergeCell ref="I3:K3"/>
    <mergeCell ref="L3:N3"/>
    <mergeCell ref="O3:O4"/>
    <mergeCell ref="P3:P4"/>
    <mergeCell ref="Q3:Q4"/>
    <mergeCell ref="R3:T3"/>
    <mergeCell ref="U3:U4"/>
    <mergeCell ref="V3:V4"/>
    <mergeCell ref="A30:C30"/>
    <mergeCell ref="F33:O33"/>
    <mergeCell ref="A35:C35"/>
    <mergeCell ref="A41:C41"/>
    <mergeCell ref="B6:C6"/>
    <mergeCell ref="B10:C10"/>
    <mergeCell ref="A15:C15"/>
    <mergeCell ref="B16:C16"/>
    <mergeCell ref="B20:C20"/>
    <mergeCell ref="A25:C25"/>
  </mergeCells>
  <phoneticPr fontId="3"/>
  <pageMargins left="0.51181102362204722" right="0.51181102362204722" top="0.98425196850393704" bottom="0.59055118110236227" header="0.51181102362204722" footer="0.51181102362204722"/>
  <pageSetup paperSize="9" firstPageNumber="173" orientation="portrait" useFirstPageNumber="1" verticalDpi="4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2:X48"/>
  <sheetViews>
    <sheetView view="pageBreakPreview" zoomScale="110" zoomScaleNormal="100" zoomScaleSheetLayoutView="110" workbookViewId="0">
      <selection activeCell="N17" sqref="N17"/>
    </sheetView>
  </sheetViews>
  <sheetFormatPr defaultRowHeight="12"/>
  <cols>
    <col min="1" max="23" width="4.125" style="568" customWidth="1"/>
    <col min="24" max="16384" width="9" style="568"/>
  </cols>
  <sheetData>
    <row r="2" spans="1:20" ht="18.75">
      <c r="A2" s="1018" t="s">
        <v>884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</row>
    <row r="3" spans="1:20">
      <c r="A3" s="1"/>
      <c r="B3" s="1"/>
      <c r="C3" s="1"/>
      <c r="D3" s="28"/>
    </row>
    <row r="4" spans="1:20">
      <c r="A4" s="1297" t="s">
        <v>885</v>
      </c>
      <c r="B4" s="1297"/>
      <c r="C4" s="1297"/>
      <c r="D4" s="1297"/>
      <c r="E4" s="1297"/>
      <c r="F4" s="1297"/>
      <c r="G4" s="1297"/>
      <c r="H4" s="1297"/>
      <c r="I4" s="1297"/>
      <c r="J4" s="1297"/>
      <c r="K4" s="1297"/>
      <c r="L4" s="1297"/>
      <c r="M4" s="1297"/>
      <c r="N4" s="1297"/>
      <c r="O4" s="1297"/>
      <c r="P4" s="1297"/>
      <c r="Q4" s="1297"/>
      <c r="R4" s="1297"/>
      <c r="S4" s="1297"/>
      <c r="T4" s="1297"/>
    </row>
    <row r="5" spans="1:20" ht="12.75" thickBot="1">
      <c r="A5" s="1"/>
      <c r="B5" s="1"/>
      <c r="C5" s="1"/>
      <c r="D5" s="28"/>
      <c r="P5" s="846"/>
      <c r="Q5" s="846"/>
      <c r="R5" s="846"/>
      <c r="S5" s="846"/>
    </row>
    <row r="6" spans="1:20" ht="18" customHeight="1">
      <c r="B6" s="1028" t="s">
        <v>886</v>
      </c>
      <c r="C6" s="1028"/>
      <c r="D6" s="1029"/>
      <c r="E6" s="1348">
        <v>30</v>
      </c>
      <c r="F6" s="1349"/>
      <c r="G6" s="1350"/>
      <c r="H6" s="1348">
        <v>31</v>
      </c>
      <c r="I6" s="1349"/>
      <c r="J6" s="1350"/>
      <c r="K6" s="1348" t="s">
        <v>27</v>
      </c>
      <c r="L6" s="1349"/>
      <c r="M6" s="1350"/>
      <c r="N6" s="1348" t="s">
        <v>31</v>
      </c>
      <c r="O6" s="1349"/>
      <c r="P6" s="1350"/>
      <c r="Q6" s="1351" t="s">
        <v>33</v>
      </c>
      <c r="R6" s="1352"/>
      <c r="S6" s="1352"/>
    </row>
    <row r="7" spans="1:20" ht="18" customHeight="1">
      <c r="B7" s="1324" t="s">
        <v>11</v>
      </c>
      <c r="C7" s="1324"/>
      <c r="D7" s="1325"/>
      <c r="E7" s="1353">
        <v>837</v>
      </c>
      <c r="F7" s="1354"/>
      <c r="G7" s="1354"/>
      <c r="H7" s="1354">
        <v>834</v>
      </c>
      <c r="I7" s="1354"/>
      <c r="J7" s="1354"/>
      <c r="K7" s="1354">
        <v>825</v>
      </c>
      <c r="L7" s="1354"/>
      <c r="M7" s="1354"/>
      <c r="N7" s="1354">
        <v>826</v>
      </c>
      <c r="O7" s="1354"/>
      <c r="P7" s="1354"/>
      <c r="Q7" s="1347">
        <f>SUM(Q8:S9)</f>
        <v>830</v>
      </c>
      <c r="R7" s="1347"/>
      <c r="S7" s="1347"/>
    </row>
    <row r="8" spans="1:20" ht="18" customHeight="1">
      <c r="B8" s="1021" t="s">
        <v>16</v>
      </c>
      <c r="C8" s="1021"/>
      <c r="D8" s="1022"/>
      <c r="E8" s="1342">
        <v>513</v>
      </c>
      <c r="F8" s="1343"/>
      <c r="G8" s="1343"/>
      <c r="H8" s="1343">
        <v>513</v>
      </c>
      <c r="I8" s="1343"/>
      <c r="J8" s="1343"/>
      <c r="K8" s="1343">
        <v>510</v>
      </c>
      <c r="L8" s="1343"/>
      <c r="M8" s="1343"/>
      <c r="N8" s="1343">
        <v>512</v>
      </c>
      <c r="O8" s="1343"/>
      <c r="P8" s="1343"/>
      <c r="Q8" s="1344">
        <v>521</v>
      </c>
      <c r="R8" s="1344"/>
      <c r="S8" s="1344"/>
    </row>
    <row r="9" spans="1:20" ht="18" customHeight="1" thickBot="1">
      <c r="B9" s="1143" t="s">
        <v>17</v>
      </c>
      <c r="C9" s="1143"/>
      <c r="D9" s="1326"/>
      <c r="E9" s="1345">
        <v>324</v>
      </c>
      <c r="F9" s="1346"/>
      <c r="G9" s="1346"/>
      <c r="H9" s="1346">
        <v>321</v>
      </c>
      <c r="I9" s="1346"/>
      <c r="J9" s="1346"/>
      <c r="K9" s="1346">
        <v>315</v>
      </c>
      <c r="L9" s="1346"/>
      <c r="M9" s="1346"/>
      <c r="N9" s="1346">
        <v>314</v>
      </c>
      <c r="O9" s="1346"/>
      <c r="P9" s="1346"/>
      <c r="Q9" s="1341">
        <v>309</v>
      </c>
      <c r="R9" s="1341"/>
      <c r="S9" s="1341"/>
    </row>
    <row r="10" spans="1:20">
      <c r="B10" s="6"/>
      <c r="C10" s="6"/>
      <c r="D10" s="6"/>
      <c r="E10" s="29"/>
      <c r="S10" s="847"/>
    </row>
    <row r="11" spans="1:20">
      <c r="B11" s="1" t="s">
        <v>887</v>
      </c>
      <c r="C11" s="1"/>
      <c r="D11" s="1"/>
      <c r="E11" s="28"/>
    </row>
    <row r="19" spans="1:23" ht="18.75">
      <c r="A19" s="1018" t="s">
        <v>888</v>
      </c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8"/>
      <c r="M20" s="28"/>
      <c r="N20" s="28"/>
    </row>
    <row r="21" spans="1:23">
      <c r="A21" s="1297" t="s">
        <v>889</v>
      </c>
      <c r="B21" s="1297"/>
      <c r="C21" s="1297"/>
      <c r="D21" s="1297"/>
      <c r="E21" s="1297"/>
      <c r="F21" s="1297"/>
      <c r="G21" s="1297"/>
      <c r="H21" s="1297"/>
      <c r="I21" s="1297"/>
      <c r="J21" s="1297"/>
      <c r="K21" s="1297"/>
      <c r="L21" s="1297"/>
      <c r="M21" s="1297"/>
      <c r="N21" s="1297"/>
      <c r="O21" s="1297"/>
      <c r="P21" s="1297"/>
      <c r="Q21" s="1297"/>
      <c r="R21" s="1297"/>
      <c r="S21" s="1297"/>
      <c r="T21" s="1297"/>
    </row>
    <row r="22" spans="1:23" ht="12.75" thickBo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8"/>
      <c r="N22" s="28"/>
      <c r="O22" s="28"/>
    </row>
    <row r="23" spans="1:23" ht="20.25" customHeight="1">
      <c r="B23" s="1019" t="s">
        <v>890</v>
      </c>
      <c r="C23" s="1019"/>
      <c r="D23" s="1020"/>
      <c r="E23" s="1337">
        <v>29</v>
      </c>
      <c r="F23" s="1338"/>
      <c r="G23" s="1339"/>
      <c r="H23" s="1337">
        <v>30</v>
      </c>
      <c r="I23" s="1338"/>
      <c r="J23" s="1339"/>
      <c r="K23" s="1337" t="s">
        <v>25</v>
      </c>
      <c r="L23" s="1338"/>
      <c r="M23" s="1339"/>
      <c r="N23" s="1337" t="s">
        <v>27</v>
      </c>
      <c r="O23" s="1338"/>
      <c r="P23" s="1339"/>
      <c r="Q23" s="1186" t="s">
        <v>31</v>
      </c>
      <c r="R23" s="1340"/>
      <c r="S23" s="1340"/>
    </row>
    <row r="24" spans="1:23" ht="20.25" customHeight="1">
      <c r="B24" s="1023"/>
      <c r="C24" s="1023"/>
      <c r="D24" s="1024"/>
      <c r="E24" s="154" t="s">
        <v>189</v>
      </c>
      <c r="F24" s="298" t="s">
        <v>190</v>
      </c>
      <c r="G24" s="298" t="s">
        <v>191</v>
      </c>
      <c r="H24" s="154" t="s">
        <v>189</v>
      </c>
      <c r="I24" s="298" t="s">
        <v>190</v>
      </c>
      <c r="J24" s="298" t="s">
        <v>191</v>
      </c>
      <c r="K24" s="154" t="s">
        <v>189</v>
      </c>
      <c r="L24" s="298" t="s">
        <v>190</v>
      </c>
      <c r="M24" s="298" t="s">
        <v>191</v>
      </c>
      <c r="N24" s="154" t="s">
        <v>83</v>
      </c>
      <c r="O24" s="298" t="s">
        <v>16</v>
      </c>
      <c r="P24" s="298" t="s">
        <v>17</v>
      </c>
      <c r="Q24" s="848" t="s">
        <v>83</v>
      </c>
      <c r="R24" s="849" t="s">
        <v>16</v>
      </c>
      <c r="S24" s="850" t="s">
        <v>17</v>
      </c>
      <c r="W24" s="569"/>
    </row>
    <row r="25" spans="1:23" ht="20.25" customHeight="1">
      <c r="B25" s="1324" t="s">
        <v>891</v>
      </c>
      <c r="C25" s="1324"/>
      <c r="D25" s="1325"/>
      <c r="E25" s="276">
        <v>31</v>
      </c>
      <c r="F25" s="579">
        <v>19</v>
      </c>
      <c r="G25" s="579">
        <v>12</v>
      </c>
      <c r="H25" s="6">
        <v>33</v>
      </c>
      <c r="I25" s="579">
        <v>19</v>
      </c>
      <c r="J25" s="579">
        <v>14</v>
      </c>
      <c r="K25" s="6">
        <v>44</v>
      </c>
      <c r="L25" s="851">
        <v>20</v>
      </c>
      <c r="M25" s="851">
        <v>24</v>
      </c>
      <c r="N25" s="6">
        <v>24</v>
      </c>
      <c r="O25" s="851">
        <v>17</v>
      </c>
      <c r="P25" s="851">
        <v>7</v>
      </c>
      <c r="Q25" s="852">
        <f>SUM(R25:S25)</f>
        <v>48</v>
      </c>
      <c r="R25" s="853">
        <v>35</v>
      </c>
      <c r="S25" s="853">
        <v>13</v>
      </c>
    </row>
    <row r="26" spans="1:23" ht="20.25" customHeight="1" thickBot="1">
      <c r="B26" s="1143" t="s">
        <v>892</v>
      </c>
      <c r="C26" s="1143"/>
      <c r="D26" s="1326"/>
      <c r="E26" s="291">
        <v>26</v>
      </c>
      <c r="F26" s="854">
        <v>14</v>
      </c>
      <c r="G26" s="854">
        <v>12</v>
      </c>
      <c r="H26" s="3">
        <v>37</v>
      </c>
      <c r="I26" s="854">
        <v>18</v>
      </c>
      <c r="J26" s="854">
        <v>19</v>
      </c>
      <c r="K26" s="3">
        <v>27</v>
      </c>
      <c r="L26" s="854">
        <v>13</v>
      </c>
      <c r="M26" s="854">
        <v>14</v>
      </c>
      <c r="N26" s="3">
        <v>29</v>
      </c>
      <c r="O26" s="854">
        <v>11</v>
      </c>
      <c r="P26" s="854">
        <v>18</v>
      </c>
      <c r="Q26" s="204">
        <f>SUM(R26:S26)</f>
        <v>34</v>
      </c>
      <c r="R26" s="855">
        <v>22</v>
      </c>
      <c r="S26" s="855">
        <v>12</v>
      </c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8"/>
      <c r="N27" s="28"/>
      <c r="O27" s="28"/>
    </row>
    <row r="28" spans="1:23">
      <c r="B28" s="1" t="s">
        <v>887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8"/>
      <c r="N28" s="28"/>
      <c r="O28" s="28"/>
    </row>
    <row r="31" spans="1:23">
      <c r="Q31" s="569"/>
    </row>
    <row r="36" spans="1:24" s="1" customFormat="1" ht="22.5" customHeight="1">
      <c r="A36" s="1018" t="s">
        <v>893</v>
      </c>
      <c r="B36" s="1018"/>
      <c r="C36" s="1018"/>
      <c r="D36" s="1018"/>
      <c r="E36" s="1018"/>
      <c r="F36" s="1018"/>
      <c r="G36" s="1018"/>
      <c r="H36" s="1018"/>
      <c r="I36" s="1018"/>
      <c r="J36" s="1018"/>
      <c r="K36" s="1018"/>
      <c r="L36" s="1018"/>
      <c r="M36" s="1018"/>
      <c r="N36" s="1018"/>
      <c r="O36" s="1018"/>
      <c r="P36" s="1018"/>
      <c r="Q36" s="1018"/>
      <c r="R36" s="1018"/>
      <c r="S36" s="1018"/>
      <c r="T36" s="1018"/>
      <c r="U36" s="210"/>
      <c r="V36" s="440"/>
      <c r="W36" s="440"/>
    </row>
    <row r="37" spans="1:24" s="1" customFormat="1" ht="7.5" customHeight="1">
      <c r="R37" s="190"/>
    </row>
    <row r="38" spans="1:24" s="1" customFormat="1">
      <c r="A38" s="1297" t="s">
        <v>894</v>
      </c>
      <c r="B38" s="1297"/>
      <c r="C38" s="1297"/>
      <c r="D38" s="1297"/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1297"/>
      <c r="S38" s="1297"/>
      <c r="T38" s="1297"/>
      <c r="V38" s="151"/>
      <c r="W38" s="151"/>
    </row>
    <row r="39" spans="1:24" s="214" customFormat="1" ht="7.5" customHeight="1" thickBot="1">
      <c r="A39" s="11"/>
      <c r="T39" s="11"/>
    </row>
    <row r="40" spans="1:24" s="857" customFormat="1" ht="13.5" customHeight="1">
      <c r="A40" s="11"/>
      <c r="B40" s="1095" t="s">
        <v>890</v>
      </c>
      <c r="C40" s="1327" t="s">
        <v>895</v>
      </c>
      <c r="D40" s="1115" t="s">
        <v>896</v>
      </c>
      <c r="E40" s="1330"/>
      <c r="F40" s="1330"/>
      <c r="G40" s="1330"/>
      <c r="H40" s="1330"/>
      <c r="I40" s="1330"/>
      <c r="J40" s="1330"/>
      <c r="K40" s="1331"/>
      <c r="L40" s="1332" t="s">
        <v>897</v>
      </c>
      <c r="M40" s="1333" t="s">
        <v>898</v>
      </c>
      <c r="N40" s="1332" t="s">
        <v>899</v>
      </c>
      <c r="O40" s="1332" t="s">
        <v>900</v>
      </c>
      <c r="P40" s="1332" t="s">
        <v>901</v>
      </c>
      <c r="Q40" s="1332" t="s">
        <v>902</v>
      </c>
      <c r="R40" s="1332" t="s">
        <v>903</v>
      </c>
      <c r="S40" s="1334" t="s">
        <v>904</v>
      </c>
      <c r="T40" s="1323"/>
      <c r="U40" s="856"/>
      <c r="V40" s="856"/>
    </row>
    <row r="41" spans="1:24" s="857" customFormat="1" ht="9.75" customHeight="1">
      <c r="A41" s="11"/>
      <c r="B41" s="1087"/>
      <c r="C41" s="1328"/>
      <c r="D41" s="858"/>
      <c r="E41" s="859"/>
      <c r="F41" s="859"/>
      <c r="G41" s="859"/>
      <c r="H41" s="859"/>
      <c r="I41" s="859"/>
      <c r="J41" s="859"/>
      <c r="K41" s="860"/>
      <c r="L41" s="1201"/>
      <c r="M41" s="1203"/>
      <c r="N41" s="1201"/>
      <c r="O41" s="1201"/>
      <c r="P41" s="1201"/>
      <c r="Q41" s="1201"/>
      <c r="R41" s="1201"/>
      <c r="S41" s="1335"/>
      <c r="T41" s="1323"/>
      <c r="U41" s="856"/>
      <c r="V41" s="856"/>
    </row>
    <row r="42" spans="1:24" s="857" customFormat="1" ht="101.25" customHeight="1">
      <c r="A42" s="11"/>
      <c r="B42" s="1094"/>
      <c r="C42" s="1329"/>
      <c r="D42" s="861" t="s">
        <v>83</v>
      </c>
      <c r="E42" s="861" t="s">
        <v>905</v>
      </c>
      <c r="F42" s="861" t="s">
        <v>906</v>
      </c>
      <c r="G42" s="861" t="s">
        <v>907</v>
      </c>
      <c r="H42" s="861" t="s">
        <v>908</v>
      </c>
      <c r="I42" s="861" t="s">
        <v>909</v>
      </c>
      <c r="J42" s="861" t="s">
        <v>910</v>
      </c>
      <c r="K42" s="861" t="s">
        <v>911</v>
      </c>
      <c r="L42" s="1202"/>
      <c r="M42" s="1204"/>
      <c r="N42" s="1202"/>
      <c r="O42" s="1202"/>
      <c r="P42" s="1202"/>
      <c r="Q42" s="1202"/>
      <c r="R42" s="1202"/>
      <c r="S42" s="1336"/>
      <c r="T42" s="1323"/>
      <c r="U42" s="856"/>
      <c r="V42" s="856"/>
      <c r="X42" s="862"/>
    </row>
    <row r="43" spans="1:24" s="857" customFormat="1" ht="5.25" customHeight="1">
      <c r="A43" s="862"/>
      <c r="B43" s="862"/>
      <c r="C43" s="863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862"/>
      <c r="U43" s="862"/>
      <c r="V43" s="862"/>
    </row>
    <row r="44" spans="1:24" s="245" customFormat="1" ht="19.5" customHeight="1">
      <c r="A44" s="491"/>
      <c r="B44" s="491" t="s">
        <v>83</v>
      </c>
      <c r="C44" s="23">
        <f>C45+C46</f>
        <v>830</v>
      </c>
      <c r="D44" s="24">
        <f>D45+D46</f>
        <v>716</v>
      </c>
      <c r="E44" s="310">
        <f t="shared" ref="E44:S44" si="0">E45+E46</f>
        <v>39</v>
      </c>
      <c r="F44" s="310">
        <f t="shared" si="0"/>
        <v>100</v>
      </c>
      <c r="G44" s="310">
        <f t="shared" si="0"/>
        <v>78</v>
      </c>
      <c r="H44" s="310">
        <f t="shared" si="0"/>
        <v>151</v>
      </c>
      <c r="I44" s="310">
        <f t="shared" si="0"/>
        <v>121</v>
      </c>
      <c r="J44" s="310">
        <f t="shared" si="0"/>
        <v>90</v>
      </c>
      <c r="K44" s="310">
        <f t="shared" si="0"/>
        <v>137</v>
      </c>
      <c r="L44" s="24">
        <f t="shared" si="0"/>
        <v>90</v>
      </c>
      <c r="M44" s="24">
        <f t="shared" si="0"/>
        <v>8</v>
      </c>
      <c r="N44" s="24">
        <f t="shared" si="0"/>
        <v>5</v>
      </c>
      <c r="O44" s="30">
        <f t="shared" si="0"/>
        <v>0</v>
      </c>
      <c r="P44" s="24">
        <f t="shared" si="0"/>
        <v>1</v>
      </c>
      <c r="Q44" s="30">
        <f t="shared" si="0"/>
        <v>0</v>
      </c>
      <c r="R44" s="30">
        <f t="shared" si="0"/>
        <v>0</v>
      </c>
      <c r="S44" s="24">
        <f t="shared" si="0"/>
        <v>10</v>
      </c>
      <c r="T44" s="864"/>
      <c r="U44" s="865"/>
      <c r="V44" s="865"/>
    </row>
    <row r="45" spans="1:24" s="214" customFormat="1" ht="19.5" customHeight="1">
      <c r="A45" s="174"/>
      <c r="B45" s="174" t="s">
        <v>16</v>
      </c>
      <c r="C45" s="13">
        <f>SUM(D45,L45,M45,N45,O45,P45,Q45,R45,S45)</f>
        <v>521</v>
      </c>
      <c r="D45" s="14">
        <f>SUM(E45,F45,G45,H45,I45,J45,K45)</f>
        <v>450</v>
      </c>
      <c r="E45" s="14">
        <v>26</v>
      </c>
      <c r="F45" s="14">
        <v>76</v>
      </c>
      <c r="G45" s="14">
        <v>41</v>
      </c>
      <c r="H45" s="14">
        <v>73</v>
      </c>
      <c r="I45" s="14">
        <v>25</v>
      </c>
      <c r="J45" s="14">
        <v>77</v>
      </c>
      <c r="K45" s="14">
        <v>132</v>
      </c>
      <c r="L45" s="14">
        <v>51</v>
      </c>
      <c r="M45" s="14">
        <v>6</v>
      </c>
      <c r="N45" s="14">
        <v>5</v>
      </c>
      <c r="O45" s="20">
        <v>0</v>
      </c>
      <c r="P45" s="14">
        <v>1</v>
      </c>
      <c r="Q45" s="20">
        <v>0</v>
      </c>
      <c r="R45" s="20">
        <v>0</v>
      </c>
      <c r="S45" s="14">
        <v>8</v>
      </c>
      <c r="T45" s="444"/>
      <c r="U45" s="88"/>
      <c r="V45" s="88"/>
    </row>
    <row r="46" spans="1:24" s="214" customFormat="1" ht="19.5" customHeight="1" thickBot="1">
      <c r="A46" s="174"/>
      <c r="B46" s="866" t="s">
        <v>17</v>
      </c>
      <c r="C46" s="13">
        <f>SUM(D46,L46,M46,N46,O46,P46,Q46,R46,S46)</f>
        <v>309</v>
      </c>
      <c r="D46" s="690">
        <f>SUM(E46,F46,G46,H46,I46,J46,K46)</f>
        <v>266</v>
      </c>
      <c r="E46" s="867">
        <v>13</v>
      </c>
      <c r="F46" s="867">
        <v>24</v>
      </c>
      <c r="G46" s="867">
        <v>37</v>
      </c>
      <c r="H46" s="867">
        <v>78</v>
      </c>
      <c r="I46" s="867">
        <v>96</v>
      </c>
      <c r="J46" s="867">
        <v>13</v>
      </c>
      <c r="K46" s="867">
        <v>5</v>
      </c>
      <c r="L46" s="867">
        <v>39</v>
      </c>
      <c r="M46" s="867">
        <v>2</v>
      </c>
      <c r="N46" s="868">
        <v>0</v>
      </c>
      <c r="O46" s="868">
        <v>0</v>
      </c>
      <c r="P46" s="868">
        <v>0</v>
      </c>
      <c r="Q46" s="868">
        <v>0</v>
      </c>
      <c r="R46" s="868">
        <v>0</v>
      </c>
      <c r="S46" s="867">
        <v>2</v>
      </c>
      <c r="T46" s="444"/>
      <c r="U46" s="88"/>
      <c r="V46" s="88"/>
    </row>
    <row r="47" spans="1:24" s="1" customFormat="1" ht="6" customHeight="1">
      <c r="A47" s="6"/>
      <c r="C47" s="42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4" s="1" customFormat="1">
      <c r="A48" s="6"/>
      <c r="B48" s="1" t="s">
        <v>887</v>
      </c>
    </row>
  </sheetData>
  <mergeCells count="50">
    <mergeCell ref="Q7:S7"/>
    <mergeCell ref="A2:T2"/>
    <mergeCell ref="A4:T4"/>
    <mergeCell ref="B6:D6"/>
    <mergeCell ref="E6:G6"/>
    <mergeCell ref="H6:J6"/>
    <mergeCell ref="K6:M6"/>
    <mergeCell ref="N6:P6"/>
    <mergeCell ref="Q6:S6"/>
    <mergeCell ref="B7:D7"/>
    <mergeCell ref="E7:G7"/>
    <mergeCell ref="H7:J7"/>
    <mergeCell ref="K7:M7"/>
    <mergeCell ref="N7:P7"/>
    <mergeCell ref="Q9:S9"/>
    <mergeCell ref="B8:D8"/>
    <mergeCell ref="E8:G8"/>
    <mergeCell ref="H8:J8"/>
    <mergeCell ref="K8:M8"/>
    <mergeCell ref="N8:P8"/>
    <mergeCell ref="Q8:S8"/>
    <mergeCell ref="B9:D9"/>
    <mergeCell ref="E9:G9"/>
    <mergeCell ref="H9:J9"/>
    <mergeCell ref="K9:M9"/>
    <mergeCell ref="N9:P9"/>
    <mergeCell ref="A19:T19"/>
    <mergeCell ref="A21:T21"/>
    <mergeCell ref="B23:D24"/>
    <mergeCell ref="E23:G23"/>
    <mergeCell ref="H23:J23"/>
    <mergeCell ref="K23:M23"/>
    <mergeCell ref="N23:P23"/>
    <mergeCell ref="Q23:S23"/>
    <mergeCell ref="T40:T42"/>
    <mergeCell ref="B25:D25"/>
    <mergeCell ref="B26:D26"/>
    <mergeCell ref="A36:T36"/>
    <mergeCell ref="A38:T38"/>
    <mergeCell ref="B40:B42"/>
    <mergeCell ref="C40:C42"/>
    <mergeCell ref="D40:K40"/>
    <mergeCell ref="L40:L42"/>
    <mergeCell ref="M40:M42"/>
    <mergeCell ref="N40:N42"/>
    <mergeCell ref="O40:O42"/>
    <mergeCell ref="P40:P42"/>
    <mergeCell ref="Q40:Q42"/>
    <mergeCell ref="R40:R42"/>
    <mergeCell ref="S40:S42"/>
  </mergeCells>
  <phoneticPr fontId="3"/>
  <pageMargins left="0.78740157480314965" right="0.19685039370078741" top="0.98425196850393704" bottom="0.59055118110236227" header="0.51181102362204722" footer="0.51181102362204722"/>
  <pageSetup paperSize="9" firstPageNumber="173" orientation="portrait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2:R49"/>
  <sheetViews>
    <sheetView view="pageBreakPreview" zoomScale="110" zoomScaleNormal="100" zoomScaleSheetLayoutView="110" workbookViewId="0">
      <selection activeCell="N17" sqref="N17"/>
    </sheetView>
  </sheetViews>
  <sheetFormatPr defaultRowHeight="12"/>
  <cols>
    <col min="1" max="8" width="8.5" style="1" customWidth="1"/>
    <col min="9" max="9" width="8.75" style="1" customWidth="1"/>
    <col min="10" max="10" width="8.5" style="1" customWidth="1"/>
    <col min="11" max="11" width="1.625" style="1" customWidth="1"/>
    <col min="12" max="12" width="9" style="1"/>
    <col min="13" max="21" width="0" style="1" hidden="1" customWidth="1"/>
    <col min="22" max="257" width="9" style="1"/>
    <col min="258" max="266" width="8.375" style="1" customWidth="1"/>
    <col min="267" max="513" width="9" style="1"/>
    <col min="514" max="522" width="8.375" style="1" customWidth="1"/>
    <col min="523" max="769" width="9" style="1"/>
    <col min="770" max="778" width="8.375" style="1" customWidth="1"/>
    <col min="779" max="1025" width="9" style="1"/>
    <col min="1026" max="1034" width="8.375" style="1" customWidth="1"/>
    <col min="1035" max="1281" width="9" style="1"/>
    <col min="1282" max="1290" width="8.375" style="1" customWidth="1"/>
    <col min="1291" max="1537" width="9" style="1"/>
    <col min="1538" max="1546" width="8.375" style="1" customWidth="1"/>
    <col min="1547" max="1793" width="9" style="1"/>
    <col min="1794" max="1802" width="8.375" style="1" customWidth="1"/>
    <col min="1803" max="2049" width="9" style="1"/>
    <col min="2050" max="2058" width="8.375" style="1" customWidth="1"/>
    <col min="2059" max="2305" width="9" style="1"/>
    <col min="2306" max="2314" width="8.375" style="1" customWidth="1"/>
    <col min="2315" max="2561" width="9" style="1"/>
    <col min="2562" max="2570" width="8.375" style="1" customWidth="1"/>
    <col min="2571" max="2817" width="9" style="1"/>
    <col min="2818" max="2826" width="8.375" style="1" customWidth="1"/>
    <col min="2827" max="3073" width="9" style="1"/>
    <col min="3074" max="3082" width="8.375" style="1" customWidth="1"/>
    <col min="3083" max="3329" width="9" style="1"/>
    <col min="3330" max="3338" width="8.375" style="1" customWidth="1"/>
    <col min="3339" max="3585" width="9" style="1"/>
    <col min="3586" max="3594" width="8.375" style="1" customWidth="1"/>
    <col min="3595" max="3841" width="9" style="1"/>
    <col min="3842" max="3850" width="8.375" style="1" customWidth="1"/>
    <col min="3851" max="4097" width="9" style="1"/>
    <col min="4098" max="4106" width="8.375" style="1" customWidth="1"/>
    <col min="4107" max="4353" width="9" style="1"/>
    <col min="4354" max="4362" width="8.375" style="1" customWidth="1"/>
    <col min="4363" max="4609" width="9" style="1"/>
    <col min="4610" max="4618" width="8.375" style="1" customWidth="1"/>
    <col min="4619" max="4865" width="9" style="1"/>
    <col min="4866" max="4874" width="8.375" style="1" customWidth="1"/>
    <col min="4875" max="5121" width="9" style="1"/>
    <col min="5122" max="5130" width="8.375" style="1" customWidth="1"/>
    <col min="5131" max="5377" width="9" style="1"/>
    <col min="5378" max="5386" width="8.375" style="1" customWidth="1"/>
    <col min="5387" max="5633" width="9" style="1"/>
    <col min="5634" max="5642" width="8.375" style="1" customWidth="1"/>
    <col min="5643" max="5889" width="9" style="1"/>
    <col min="5890" max="5898" width="8.375" style="1" customWidth="1"/>
    <col min="5899" max="6145" width="9" style="1"/>
    <col min="6146" max="6154" width="8.375" style="1" customWidth="1"/>
    <col min="6155" max="6401" width="9" style="1"/>
    <col min="6402" max="6410" width="8.375" style="1" customWidth="1"/>
    <col min="6411" max="6657" width="9" style="1"/>
    <col min="6658" max="6666" width="8.375" style="1" customWidth="1"/>
    <col min="6667" max="6913" width="9" style="1"/>
    <col min="6914" max="6922" width="8.375" style="1" customWidth="1"/>
    <col min="6923" max="7169" width="9" style="1"/>
    <col min="7170" max="7178" width="8.375" style="1" customWidth="1"/>
    <col min="7179" max="7425" width="9" style="1"/>
    <col min="7426" max="7434" width="8.375" style="1" customWidth="1"/>
    <col min="7435" max="7681" width="9" style="1"/>
    <col min="7682" max="7690" width="8.375" style="1" customWidth="1"/>
    <col min="7691" max="7937" width="9" style="1"/>
    <col min="7938" max="7946" width="8.375" style="1" customWidth="1"/>
    <col min="7947" max="8193" width="9" style="1"/>
    <col min="8194" max="8202" width="8.375" style="1" customWidth="1"/>
    <col min="8203" max="8449" width="9" style="1"/>
    <col min="8450" max="8458" width="8.375" style="1" customWidth="1"/>
    <col min="8459" max="8705" width="9" style="1"/>
    <col min="8706" max="8714" width="8.375" style="1" customWidth="1"/>
    <col min="8715" max="8961" width="9" style="1"/>
    <col min="8962" max="8970" width="8.375" style="1" customWidth="1"/>
    <col min="8971" max="9217" width="9" style="1"/>
    <col min="9218" max="9226" width="8.375" style="1" customWidth="1"/>
    <col min="9227" max="9473" width="9" style="1"/>
    <col min="9474" max="9482" width="8.375" style="1" customWidth="1"/>
    <col min="9483" max="9729" width="9" style="1"/>
    <col min="9730" max="9738" width="8.375" style="1" customWidth="1"/>
    <col min="9739" max="9985" width="9" style="1"/>
    <col min="9986" max="9994" width="8.375" style="1" customWidth="1"/>
    <col min="9995" max="10241" width="9" style="1"/>
    <col min="10242" max="10250" width="8.375" style="1" customWidth="1"/>
    <col min="10251" max="10497" width="9" style="1"/>
    <col min="10498" max="10506" width="8.375" style="1" customWidth="1"/>
    <col min="10507" max="10753" width="9" style="1"/>
    <col min="10754" max="10762" width="8.375" style="1" customWidth="1"/>
    <col min="10763" max="11009" width="9" style="1"/>
    <col min="11010" max="11018" width="8.375" style="1" customWidth="1"/>
    <col min="11019" max="11265" width="9" style="1"/>
    <col min="11266" max="11274" width="8.375" style="1" customWidth="1"/>
    <col min="11275" max="11521" width="9" style="1"/>
    <col min="11522" max="11530" width="8.375" style="1" customWidth="1"/>
    <col min="11531" max="11777" width="9" style="1"/>
    <col min="11778" max="11786" width="8.375" style="1" customWidth="1"/>
    <col min="11787" max="12033" width="9" style="1"/>
    <col min="12034" max="12042" width="8.375" style="1" customWidth="1"/>
    <col min="12043" max="12289" width="9" style="1"/>
    <col min="12290" max="12298" width="8.375" style="1" customWidth="1"/>
    <col min="12299" max="12545" width="9" style="1"/>
    <col min="12546" max="12554" width="8.375" style="1" customWidth="1"/>
    <col min="12555" max="12801" width="9" style="1"/>
    <col min="12802" max="12810" width="8.375" style="1" customWidth="1"/>
    <col min="12811" max="13057" width="9" style="1"/>
    <col min="13058" max="13066" width="8.375" style="1" customWidth="1"/>
    <col min="13067" max="13313" width="9" style="1"/>
    <col min="13314" max="13322" width="8.375" style="1" customWidth="1"/>
    <col min="13323" max="13569" width="9" style="1"/>
    <col min="13570" max="13578" width="8.375" style="1" customWidth="1"/>
    <col min="13579" max="13825" width="9" style="1"/>
    <col min="13826" max="13834" width="8.375" style="1" customWidth="1"/>
    <col min="13835" max="14081" width="9" style="1"/>
    <col min="14082" max="14090" width="8.375" style="1" customWidth="1"/>
    <col min="14091" max="14337" width="9" style="1"/>
    <col min="14338" max="14346" width="8.375" style="1" customWidth="1"/>
    <col min="14347" max="14593" width="9" style="1"/>
    <col min="14594" max="14602" width="8.375" style="1" customWidth="1"/>
    <col min="14603" max="14849" width="9" style="1"/>
    <col min="14850" max="14858" width="8.375" style="1" customWidth="1"/>
    <col min="14859" max="15105" width="9" style="1"/>
    <col min="15106" max="15114" width="8.375" style="1" customWidth="1"/>
    <col min="15115" max="15361" width="9" style="1"/>
    <col min="15362" max="15370" width="8.375" style="1" customWidth="1"/>
    <col min="15371" max="15617" width="9" style="1"/>
    <col min="15618" max="15626" width="8.375" style="1" customWidth="1"/>
    <col min="15627" max="15873" width="9" style="1"/>
    <col min="15874" max="15882" width="8.375" style="1" customWidth="1"/>
    <col min="15883" max="16129" width="9" style="1"/>
    <col min="16130" max="16138" width="8.375" style="1" customWidth="1"/>
    <col min="16139" max="16384" width="9" style="1"/>
  </cols>
  <sheetData>
    <row r="2" spans="1:10" ht="18.75">
      <c r="B2" s="1018" t="s">
        <v>912</v>
      </c>
      <c r="C2" s="1018"/>
      <c r="D2" s="1018"/>
      <c r="E2" s="1018"/>
      <c r="F2" s="1018"/>
      <c r="G2" s="1018"/>
      <c r="H2" s="1018"/>
      <c r="I2" s="210"/>
      <c r="J2" s="210"/>
    </row>
    <row r="3" spans="1:10" ht="7.5" customHeight="1">
      <c r="B3" s="151"/>
      <c r="C3" s="151"/>
      <c r="D3" s="151"/>
      <c r="E3" s="151"/>
      <c r="F3" s="151"/>
      <c r="G3" s="151"/>
      <c r="H3" s="151"/>
    </row>
    <row r="4" spans="1:10">
      <c r="B4" s="1297" t="s">
        <v>913</v>
      </c>
      <c r="C4" s="1297"/>
      <c r="D4" s="1297"/>
      <c r="E4" s="1297"/>
      <c r="F4" s="1297"/>
      <c r="G4" s="1297"/>
      <c r="H4" s="1297"/>
    </row>
    <row r="5" spans="1:10" ht="7.5" customHeight="1" thickBot="1"/>
    <row r="6" spans="1:10" s="151" customFormat="1" ht="13.5" customHeight="1">
      <c r="A6" s="869" t="s">
        <v>914</v>
      </c>
      <c r="B6" s="869" t="s">
        <v>83</v>
      </c>
      <c r="C6" s="295" t="s">
        <v>915</v>
      </c>
      <c r="D6" s="294" t="s">
        <v>916</v>
      </c>
      <c r="E6" s="294" t="s">
        <v>917</v>
      </c>
      <c r="F6" s="295" t="s">
        <v>918</v>
      </c>
      <c r="G6" s="294" t="s">
        <v>919</v>
      </c>
      <c r="H6" s="294" t="s">
        <v>920</v>
      </c>
      <c r="I6" s="295" t="s">
        <v>921</v>
      </c>
      <c r="J6" s="295" t="s">
        <v>922</v>
      </c>
    </row>
    <row r="7" spans="1:10" s="151" customFormat="1" ht="4.5" customHeight="1">
      <c r="A7" s="302"/>
      <c r="B7" s="12"/>
      <c r="C7" s="12"/>
      <c r="D7" s="12"/>
      <c r="E7" s="12"/>
      <c r="F7" s="12"/>
      <c r="G7" s="12"/>
      <c r="H7" s="12"/>
      <c r="I7" s="12"/>
      <c r="J7" s="12"/>
    </row>
    <row r="8" spans="1:10" s="151" customFormat="1" ht="18.75" customHeight="1">
      <c r="A8" s="562">
        <v>30</v>
      </c>
      <c r="B8" s="870">
        <v>837</v>
      </c>
      <c r="C8" s="870">
        <v>1</v>
      </c>
      <c r="D8" s="870">
        <v>7</v>
      </c>
      <c r="E8" s="870">
        <v>19</v>
      </c>
      <c r="F8" s="870">
        <v>31</v>
      </c>
      <c r="G8" s="870">
        <v>46</v>
      </c>
      <c r="H8" s="870">
        <v>42</v>
      </c>
      <c r="I8" s="870">
        <v>49</v>
      </c>
      <c r="J8" s="870">
        <v>51</v>
      </c>
    </row>
    <row r="9" spans="1:10" s="151" customFormat="1" ht="18.75" customHeight="1">
      <c r="A9" s="604" t="s">
        <v>923</v>
      </c>
      <c r="B9" s="870">
        <v>834</v>
      </c>
      <c r="C9" s="870">
        <v>1</v>
      </c>
      <c r="D9" s="870">
        <v>4</v>
      </c>
      <c r="E9" s="870">
        <v>13</v>
      </c>
      <c r="F9" s="870">
        <v>25</v>
      </c>
      <c r="G9" s="870">
        <v>38</v>
      </c>
      <c r="H9" s="870">
        <v>46</v>
      </c>
      <c r="I9" s="870">
        <v>53</v>
      </c>
      <c r="J9" s="870">
        <v>47</v>
      </c>
    </row>
    <row r="10" spans="1:10" s="151" customFormat="1" ht="18.75" customHeight="1">
      <c r="A10" s="604" t="s">
        <v>27</v>
      </c>
      <c r="B10" s="871">
        <v>825</v>
      </c>
      <c r="C10" s="872" t="s">
        <v>203</v>
      </c>
      <c r="D10" s="870">
        <v>4</v>
      </c>
      <c r="E10" s="870">
        <v>11</v>
      </c>
      <c r="F10" s="870">
        <v>18</v>
      </c>
      <c r="G10" s="870">
        <v>33</v>
      </c>
      <c r="H10" s="870">
        <v>48</v>
      </c>
      <c r="I10" s="870">
        <v>47</v>
      </c>
      <c r="J10" s="870">
        <v>49</v>
      </c>
    </row>
    <row r="11" spans="1:10" s="151" customFormat="1" ht="18.75" customHeight="1">
      <c r="A11" s="604" t="s">
        <v>155</v>
      </c>
      <c r="B11" s="871">
        <v>826</v>
      </c>
      <c r="C11" s="873">
        <v>3</v>
      </c>
      <c r="D11" s="870">
        <v>3</v>
      </c>
      <c r="E11" s="870">
        <v>9</v>
      </c>
      <c r="F11" s="870">
        <v>15</v>
      </c>
      <c r="G11" s="870">
        <v>23</v>
      </c>
      <c r="H11" s="870">
        <v>42</v>
      </c>
      <c r="I11" s="870">
        <v>50</v>
      </c>
      <c r="J11" s="870">
        <v>56</v>
      </c>
    </row>
    <row r="12" spans="1:10" s="878" customFormat="1" ht="18.75" customHeight="1" thickBot="1">
      <c r="A12" s="874" t="s">
        <v>156</v>
      </c>
      <c r="B12" s="875">
        <f>SUM(C12:J12,B20:J20,B28:H28)</f>
        <v>830</v>
      </c>
      <c r="C12" s="875">
        <v>2</v>
      </c>
      <c r="D12" s="875">
        <v>5</v>
      </c>
      <c r="E12" s="875">
        <v>9</v>
      </c>
      <c r="F12" s="875">
        <v>12</v>
      </c>
      <c r="G12" s="876">
        <v>18</v>
      </c>
      <c r="H12" s="876">
        <v>37</v>
      </c>
      <c r="I12" s="876">
        <v>54</v>
      </c>
      <c r="J12" s="877">
        <v>47</v>
      </c>
    </row>
    <row r="13" spans="1:10" s="878" customFormat="1" ht="6" customHeight="1" thickBot="1">
      <c r="A13" s="879"/>
      <c r="B13" s="880"/>
      <c r="C13" s="880"/>
      <c r="D13" s="880"/>
      <c r="E13" s="880"/>
      <c r="F13" s="880"/>
      <c r="G13" s="875"/>
      <c r="H13" s="875"/>
      <c r="I13" s="875"/>
      <c r="J13" s="880"/>
    </row>
    <row r="14" spans="1:10" s="151" customFormat="1">
      <c r="A14" s="308" t="s">
        <v>914</v>
      </c>
      <c r="B14" s="154" t="s">
        <v>924</v>
      </c>
      <c r="C14" s="313" t="s">
        <v>925</v>
      </c>
      <c r="D14" s="154" t="s">
        <v>926</v>
      </c>
      <c r="E14" s="313" t="s">
        <v>927</v>
      </c>
      <c r="F14" s="313" t="s">
        <v>928</v>
      </c>
      <c r="G14" s="154" t="s">
        <v>929</v>
      </c>
      <c r="H14" s="154" t="s">
        <v>930</v>
      </c>
      <c r="I14" s="313" t="s">
        <v>931</v>
      </c>
      <c r="J14" s="313" t="s">
        <v>932</v>
      </c>
    </row>
    <row r="15" spans="1:10" s="151" customFormat="1" ht="4.5" customHeight="1">
      <c r="A15" s="302"/>
      <c r="B15" s="401"/>
      <c r="C15" s="402"/>
      <c r="D15" s="402"/>
      <c r="E15" s="402"/>
      <c r="F15" s="402"/>
      <c r="G15" s="402"/>
      <c r="H15" s="402"/>
      <c r="I15" s="402"/>
      <c r="J15" s="402"/>
    </row>
    <row r="16" spans="1:10" s="151" customFormat="1" ht="18.75" customHeight="1">
      <c r="A16" s="562">
        <v>30</v>
      </c>
      <c r="B16" s="602">
        <v>50</v>
      </c>
      <c r="C16" s="12">
        <v>58</v>
      </c>
      <c r="D16" s="12">
        <v>35</v>
      </c>
      <c r="E16" s="12">
        <v>45</v>
      </c>
      <c r="F16" s="12">
        <v>42</v>
      </c>
      <c r="G16" s="12">
        <v>40</v>
      </c>
      <c r="H16" s="12">
        <v>47</v>
      </c>
      <c r="I16" s="12">
        <v>56</v>
      </c>
      <c r="J16" s="12">
        <v>45</v>
      </c>
    </row>
    <row r="17" spans="1:14" s="151" customFormat="1" ht="18.75" customHeight="1">
      <c r="A17" s="604" t="s">
        <v>923</v>
      </c>
      <c r="B17" s="602">
        <v>52</v>
      </c>
      <c r="C17" s="12">
        <v>59</v>
      </c>
      <c r="D17" s="12">
        <v>46</v>
      </c>
      <c r="E17" s="12">
        <v>37</v>
      </c>
      <c r="F17" s="12">
        <v>44</v>
      </c>
      <c r="G17" s="12">
        <v>42</v>
      </c>
      <c r="H17" s="12">
        <v>47</v>
      </c>
      <c r="I17" s="12">
        <v>42</v>
      </c>
      <c r="J17" s="12">
        <v>61</v>
      </c>
    </row>
    <row r="18" spans="1:14" s="151" customFormat="1" ht="18.75" customHeight="1">
      <c r="A18" s="604" t="s">
        <v>27</v>
      </c>
      <c r="B18" s="602">
        <v>51</v>
      </c>
      <c r="C18" s="12">
        <v>55</v>
      </c>
      <c r="D18" s="12">
        <v>58</v>
      </c>
      <c r="E18" s="12">
        <v>34</v>
      </c>
      <c r="F18" s="12">
        <v>43</v>
      </c>
      <c r="G18" s="12">
        <v>45</v>
      </c>
      <c r="H18" s="12">
        <v>38</v>
      </c>
      <c r="I18" s="12">
        <v>44</v>
      </c>
      <c r="J18" s="12">
        <v>56</v>
      </c>
    </row>
    <row r="19" spans="1:14" s="151" customFormat="1" ht="18.75" customHeight="1">
      <c r="A19" s="604" t="s">
        <v>155</v>
      </c>
      <c r="B19" s="602">
        <v>48</v>
      </c>
      <c r="C19" s="12">
        <v>53</v>
      </c>
      <c r="D19" s="12">
        <v>63</v>
      </c>
      <c r="E19" s="12">
        <v>45</v>
      </c>
      <c r="F19" s="12">
        <v>35</v>
      </c>
      <c r="G19" s="12">
        <v>45</v>
      </c>
      <c r="H19" s="12">
        <v>43</v>
      </c>
      <c r="I19" s="12">
        <v>46</v>
      </c>
      <c r="J19" s="12">
        <v>43</v>
      </c>
    </row>
    <row r="20" spans="1:14" s="878" customFormat="1" ht="18.75" customHeight="1" thickBot="1">
      <c r="A20" s="881" t="s">
        <v>156</v>
      </c>
      <c r="B20" s="882">
        <v>53</v>
      </c>
      <c r="C20" s="876">
        <v>56</v>
      </c>
      <c r="D20" s="876">
        <v>59</v>
      </c>
      <c r="E20" s="876">
        <v>60</v>
      </c>
      <c r="F20" s="876">
        <v>35</v>
      </c>
      <c r="G20" s="876">
        <v>43</v>
      </c>
      <c r="H20" s="876">
        <v>49</v>
      </c>
      <c r="I20" s="876">
        <v>40</v>
      </c>
      <c r="J20" s="883">
        <v>42</v>
      </c>
    </row>
    <row r="21" spans="1:14" s="878" customFormat="1" ht="6" customHeight="1" thickBot="1">
      <c r="A21" s="879"/>
      <c r="B21" s="323"/>
      <c r="C21" s="323"/>
      <c r="D21" s="323"/>
      <c r="E21" s="323"/>
      <c r="F21" s="323"/>
      <c r="G21" s="323"/>
      <c r="H21" s="323"/>
      <c r="I21" s="323"/>
      <c r="J21" s="323"/>
    </row>
    <row r="22" spans="1:14" s="151" customFormat="1" ht="13.5" customHeight="1">
      <c r="A22" s="884" t="s">
        <v>914</v>
      </c>
      <c r="B22" s="313" t="s">
        <v>933</v>
      </c>
      <c r="C22" s="313" t="s">
        <v>934</v>
      </c>
      <c r="D22" s="313" t="s">
        <v>935</v>
      </c>
      <c r="E22" s="313" t="s">
        <v>936</v>
      </c>
      <c r="F22" s="313" t="s">
        <v>937</v>
      </c>
      <c r="G22" s="308" t="s">
        <v>938</v>
      </c>
      <c r="H22" s="313" t="s">
        <v>820</v>
      </c>
      <c r="I22" s="313" t="s">
        <v>939</v>
      </c>
      <c r="J22" s="884"/>
    </row>
    <row r="23" spans="1:14" s="151" customFormat="1" ht="4.5" customHeight="1">
      <c r="A23" s="302"/>
      <c r="B23" s="401"/>
      <c r="C23" s="402"/>
      <c r="D23" s="402"/>
      <c r="E23" s="402"/>
      <c r="F23" s="402"/>
      <c r="G23" s="402"/>
      <c r="H23" s="402"/>
      <c r="I23" s="402"/>
      <c r="J23" s="402"/>
    </row>
    <row r="24" spans="1:14" s="151" customFormat="1" ht="18.75" customHeight="1">
      <c r="A24" s="562">
        <v>30</v>
      </c>
      <c r="B24" s="602">
        <v>48</v>
      </c>
      <c r="C24" s="12">
        <v>40</v>
      </c>
      <c r="D24" s="12">
        <v>36</v>
      </c>
      <c r="E24" s="12">
        <v>26</v>
      </c>
      <c r="F24" s="12">
        <v>23</v>
      </c>
      <c r="G24" s="12" t="s">
        <v>198</v>
      </c>
      <c r="H24" s="12" t="s">
        <v>198</v>
      </c>
      <c r="I24" s="174" t="s">
        <v>940</v>
      </c>
      <c r="J24" s="174"/>
    </row>
    <row r="25" spans="1:14" s="151" customFormat="1" ht="18.75" customHeight="1">
      <c r="A25" s="604" t="s">
        <v>923</v>
      </c>
      <c r="B25" s="602">
        <v>39</v>
      </c>
      <c r="C25" s="12">
        <v>51</v>
      </c>
      <c r="D25" s="12">
        <v>35</v>
      </c>
      <c r="E25" s="12">
        <v>23</v>
      </c>
      <c r="F25" s="12">
        <v>29</v>
      </c>
      <c r="G25" s="12" t="s">
        <v>198</v>
      </c>
      <c r="H25" s="12" t="s">
        <v>198</v>
      </c>
      <c r="I25" s="174" t="s">
        <v>941</v>
      </c>
      <c r="J25" s="174"/>
    </row>
    <row r="26" spans="1:14" s="151" customFormat="1" ht="18.75" customHeight="1">
      <c r="A26" s="604" t="s">
        <v>27</v>
      </c>
      <c r="B26" s="602">
        <v>47</v>
      </c>
      <c r="C26" s="12">
        <v>44</v>
      </c>
      <c r="D26" s="12">
        <v>37</v>
      </c>
      <c r="E26" s="12">
        <v>35</v>
      </c>
      <c r="F26" s="12">
        <v>28</v>
      </c>
      <c r="G26" s="12" t="s">
        <v>198</v>
      </c>
      <c r="H26" s="12" t="s">
        <v>198</v>
      </c>
      <c r="I26" s="174" t="s">
        <v>942</v>
      </c>
      <c r="J26" s="174"/>
      <c r="N26" s="12"/>
    </row>
    <row r="27" spans="1:14" s="151" customFormat="1" ht="18.75" customHeight="1">
      <c r="A27" s="604" t="s">
        <v>155</v>
      </c>
      <c r="B27" s="602">
        <v>60</v>
      </c>
      <c r="C27" s="12">
        <v>36</v>
      </c>
      <c r="D27" s="12">
        <v>48</v>
      </c>
      <c r="E27" s="12">
        <v>34</v>
      </c>
      <c r="F27" s="12">
        <v>26</v>
      </c>
      <c r="G27" s="12" t="s">
        <v>198</v>
      </c>
      <c r="H27" s="12" t="s">
        <v>198</v>
      </c>
      <c r="I27" s="174" t="s">
        <v>943</v>
      </c>
      <c r="J27" s="174"/>
    </row>
    <row r="28" spans="1:14" s="878" customFormat="1" ht="18.75" customHeight="1" thickBot="1">
      <c r="A28" s="874" t="s">
        <v>156</v>
      </c>
      <c r="B28" s="876">
        <v>56</v>
      </c>
      <c r="C28" s="876">
        <v>40</v>
      </c>
      <c r="D28" s="876">
        <v>44</v>
      </c>
      <c r="E28" s="876">
        <v>32</v>
      </c>
      <c r="F28" s="876">
        <v>36</v>
      </c>
      <c r="G28" s="323">
        <v>1</v>
      </c>
      <c r="H28" s="323" t="s">
        <v>198</v>
      </c>
      <c r="I28" s="885" t="s">
        <v>944</v>
      </c>
      <c r="J28" s="885"/>
      <c r="K28" s="22"/>
    </row>
    <row r="29" spans="1:14" s="151" customFormat="1" ht="5.4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4" s="151" customFormat="1">
      <c r="B30" s="1" t="s">
        <v>945</v>
      </c>
    </row>
    <row r="31" spans="1:14" ht="15" customHeight="1"/>
    <row r="32" spans="1:14" ht="15" customHeight="1">
      <c r="A32" s="6"/>
    </row>
    <row r="33" spans="1:18" ht="15" customHeight="1"/>
    <row r="34" spans="1:18" ht="15" customHeight="1"/>
    <row r="35" spans="1:18" ht="15" customHeight="1"/>
    <row r="36" spans="1:18" ht="22.5" customHeight="1">
      <c r="A36" s="1018" t="s">
        <v>946</v>
      </c>
      <c r="B36" s="1018"/>
      <c r="C36" s="1018"/>
      <c r="D36" s="1018"/>
      <c r="E36" s="1018"/>
      <c r="F36" s="1018"/>
      <c r="G36" s="1018"/>
      <c r="H36" s="210"/>
      <c r="I36" s="210"/>
      <c r="J36" s="210"/>
    </row>
    <row r="37" spans="1:18" ht="7.5" customHeight="1">
      <c r="A37" s="151"/>
      <c r="B37" s="151"/>
      <c r="C37" s="151"/>
      <c r="D37" s="151"/>
      <c r="E37" s="151"/>
      <c r="F37" s="151"/>
      <c r="G37" s="151"/>
    </row>
    <row r="38" spans="1:18">
      <c r="A38" s="1297" t="s">
        <v>947</v>
      </c>
      <c r="B38" s="1297"/>
      <c r="C38" s="1297"/>
      <c r="D38" s="1297"/>
      <c r="E38" s="1297"/>
      <c r="F38" s="1297"/>
      <c r="G38" s="151"/>
    </row>
    <row r="39" spans="1:18" ht="12.75" thickBot="1">
      <c r="A39" s="1" t="s">
        <v>948</v>
      </c>
      <c r="G39" s="6"/>
      <c r="H39" s="6"/>
    </row>
    <row r="40" spans="1:18" ht="19.5" customHeight="1">
      <c r="A40" s="886" t="s">
        <v>914</v>
      </c>
      <c r="B40" s="887" t="s">
        <v>949</v>
      </c>
      <c r="C40" s="887" t="s">
        <v>950</v>
      </c>
      <c r="D40" s="887" t="s">
        <v>951</v>
      </c>
      <c r="E40" s="887" t="s">
        <v>952</v>
      </c>
      <c r="F40" s="887" t="s">
        <v>953</v>
      </c>
      <c r="G40" s="6"/>
      <c r="H40" s="6"/>
      <c r="M40" s="980" t="s">
        <v>914</v>
      </c>
      <c r="N40" s="981" t="s">
        <v>949</v>
      </c>
      <c r="O40" s="981" t="s">
        <v>950</v>
      </c>
      <c r="P40" s="981" t="s">
        <v>951</v>
      </c>
      <c r="Q40" s="981" t="s">
        <v>952</v>
      </c>
      <c r="R40" s="981" t="s">
        <v>953</v>
      </c>
    </row>
    <row r="41" spans="1:18" ht="6.6" customHeight="1">
      <c r="A41" s="888"/>
      <c r="B41" s="12"/>
      <c r="C41" s="12"/>
      <c r="D41" s="6"/>
      <c r="E41" s="6"/>
      <c r="F41" s="12"/>
      <c r="G41" s="12"/>
      <c r="H41" s="12"/>
      <c r="M41" s="982"/>
      <c r="N41" s="983"/>
      <c r="O41" s="983"/>
      <c r="P41" s="984"/>
      <c r="Q41" s="984"/>
      <c r="R41" s="983"/>
    </row>
    <row r="42" spans="1:18" ht="24.75" customHeight="1">
      <c r="A42" s="525">
        <v>30</v>
      </c>
      <c r="B42" s="889">
        <v>0.1</v>
      </c>
      <c r="C42" s="890">
        <v>17.3</v>
      </c>
      <c r="D42" s="890">
        <v>29</v>
      </c>
      <c r="E42" s="890">
        <v>27.5</v>
      </c>
      <c r="F42" s="890">
        <v>26.1</v>
      </c>
      <c r="G42" s="890"/>
      <c r="H42" s="890"/>
      <c r="M42" s="985"/>
      <c r="N42" s="986"/>
      <c r="O42" s="987"/>
      <c r="P42" s="987"/>
      <c r="Q42" s="987"/>
      <c r="R42" s="987"/>
    </row>
    <row r="43" spans="1:18" ht="24.75" customHeight="1">
      <c r="A43" s="891" t="s">
        <v>923</v>
      </c>
      <c r="B43" s="889">
        <v>0.1</v>
      </c>
      <c r="C43" s="890">
        <v>15.1</v>
      </c>
      <c r="D43" s="890">
        <v>30.9</v>
      </c>
      <c r="E43" s="890">
        <v>25.4</v>
      </c>
      <c r="F43" s="890">
        <v>28.5</v>
      </c>
      <c r="G43" s="890"/>
      <c r="H43" s="890"/>
      <c r="M43" s="988"/>
      <c r="N43" s="986"/>
      <c r="O43" s="987"/>
      <c r="P43" s="987"/>
      <c r="Q43" s="987"/>
      <c r="R43" s="987"/>
    </row>
    <row r="44" spans="1:18" ht="24.75" customHeight="1">
      <c r="A44" s="891" t="s">
        <v>27</v>
      </c>
      <c r="B44" s="889">
        <v>0</v>
      </c>
      <c r="C44" s="890">
        <v>13.8</v>
      </c>
      <c r="D44" s="890">
        <v>31.5</v>
      </c>
      <c r="E44" s="890">
        <v>24.7</v>
      </c>
      <c r="F44" s="890">
        <v>30</v>
      </c>
      <c r="G44" s="890"/>
      <c r="H44" s="890"/>
      <c r="M44" s="988"/>
      <c r="N44" s="986"/>
      <c r="O44" s="987"/>
      <c r="P44" s="987"/>
      <c r="Q44" s="987"/>
      <c r="R44" s="987"/>
    </row>
    <row r="45" spans="1:18" ht="24.75" customHeight="1">
      <c r="A45" s="891" t="s">
        <v>155</v>
      </c>
      <c r="B45" s="892">
        <v>0.4</v>
      </c>
      <c r="C45" s="890">
        <v>11.1</v>
      </c>
      <c r="D45" s="890">
        <v>32.700000000000003</v>
      </c>
      <c r="E45" s="890">
        <v>25.9</v>
      </c>
      <c r="F45" s="890">
        <v>29.9</v>
      </c>
      <c r="G45" s="890"/>
      <c r="H45" s="890"/>
      <c r="M45" s="988"/>
      <c r="N45" s="989"/>
      <c r="O45" s="987"/>
      <c r="P45" s="987"/>
      <c r="Q45" s="987"/>
      <c r="R45" s="987"/>
    </row>
    <row r="46" spans="1:18" s="28" customFormat="1" ht="24.75" customHeight="1">
      <c r="A46" s="893" t="s">
        <v>156</v>
      </c>
      <c r="B46" s="894">
        <v>0.2</v>
      </c>
      <c r="C46" s="895">
        <v>9.8000000000000007</v>
      </c>
      <c r="D46" s="895">
        <v>32.4</v>
      </c>
      <c r="E46" s="895">
        <v>27.4</v>
      </c>
      <c r="F46" s="895">
        <v>30.2</v>
      </c>
      <c r="G46" s="895"/>
      <c r="H46" s="895"/>
      <c r="M46" s="990">
        <v>4</v>
      </c>
      <c r="N46" s="991">
        <v>0.2</v>
      </c>
      <c r="O46" s="992">
        <v>9.8000000000000007</v>
      </c>
      <c r="P46" s="992">
        <v>32.4</v>
      </c>
      <c r="Q46" s="992">
        <v>27.4</v>
      </c>
      <c r="R46" s="992">
        <v>30.2</v>
      </c>
    </row>
    <row r="47" spans="1:18" s="28" customFormat="1" ht="8.25" customHeight="1" thickBot="1">
      <c r="A47" s="896"/>
      <c r="B47" s="897"/>
      <c r="C47" s="898"/>
      <c r="D47" s="898"/>
      <c r="E47" s="898"/>
      <c r="F47" s="898"/>
      <c r="G47" s="895"/>
      <c r="H47" s="895"/>
      <c r="M47" s="993"/>
      <c r="N47" s="994"/>
      <c r="O47" s="995"/>
      <c r="P47" s="995"/>
      <c r="Q47" s="995"/>
      <c r="R47" s="995"/>
    </row>
    <row r="48" spans="1:18" ht="8.25" customHeight="1">
      <c r="G48" s="6"/>
      <c r="H48" s="6"/>
    </row>
    <row r="49" spans="2:2">
      <c r="B49" s="1" t="s">
        <v>945</v>
      </c>
    </row>
  </sheetData>
  <mergeCells count="4">
    <mergeCell ref="B2:H2"/>
    <mergeCell ref="B4:H4"/>
    <mergeCell ref="A36:G36"/>
    <mergeCell ref="A38:F38"/>
  </mergeCells>
  <phoneticPr fontId="3"/>
  <pageMargins left="0.78740157480314965" right="0.19685039370078741" top="0.98425196850393704" bottom="0.59055118110236227" header="0.51181102362204722" footer="0.51181102362204722"/>
  <pageSetup paperSize="9" firstPageNumber="173" orientation="portrait" useFirstPageNumber="1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L60"/>
  <sheetViews>
    <sheetView view="pageBreakPreview" zoomScaleNormal="100" zoomScaleSheetLayoutView="100" workbookViewId="0">
      <selection activeCell="N17" sqref="N17"/>
    </sheetView>
  </sheetViews>
  <sheetFormatPr defaultRowHeight="12"/>
  <cols>
    <col min="1" max="1" width="2.75" style="698" customWidth="1"/>
    <col min="2" max="2" width="19.125" style="698" customWidth="1"/>
    <col min="3" max="6" width="12.75" style="698" customWidth="1"/>
    <col min="7" max="7" width="12.75" style="715" customWidth="1"/>
    <col min="8" max="8" width="9" style="698"/>
    <col min="9" max="9" width="4.125" style="698" bestFit="1" customWidth="1"/>
    <col min="10" max="16384" width="9" style="698"/>
  </cols>
  <sheetData>
    <row r="1" spans="1:9" ht="19.5" customHeight="1">
      <c r="A1" s="1278" t="s">
        <v>954</v>
      </c>
      <c r="B1" s="1278"/>
      <c r="C1" s="1278"/>
      <c r="D1" s="1278"/>
      <c r="E1" s="1278"/>
      <c r="F1" s="1278"/>
      <c r="G1" s="1278"/>
    </row>
    <row r="2" spans="1:9" ht="12.75" thickBot="1">
      <c r="A2" s="698" t="s">
        <v>955</v>
      </c>
    </row>
    <row r="3" spans="1:9" ht="15" customHeight="1">
      <c r="A3" s="1287" t="s">
        <v>956</v>
      </c>
      <c r="B3" s="1288"/>
      <c r="C3" s="899">
        <v>29</v>
      </c>
      <c r="D3" s="899">
        <v>30</v>
      </c>
      <c r="E3" s="899" t="s">
        <v>957</v>
      </c>
      <c r="F3" s="900" t="s">
        <v>958</v>
      </c>
      <c r="G3" s="901" t="s">
        <v>959</v>
      </c>
    </row>
    <row r="4" spans="1:9" ht="14.45" customHeight="1">
      <c r="A4" s="1355" t="s">
        <v>83</v>
      </c>
      <c r="B4" s="1356"/>
      <c r="C4" s="902">
        <v>106887</v>
      </c>
      <c r="D4" s="902">
        <v>107142</v>
      </c>
      <c r="E4" s="902">
        <v>106881</v>
      </c>
      <c r="F4" s="903">
        <v>113335</v>
      </c>
      <c r="G4" s="904">
        <f>SUM(G5:G24)</f>
        <v>113243</v>
      </c>
      <c r="I4" s="905"/>
    </row>
    <row r="5" spans="1:9" ht="12.75" customHeight="1">
      <c r="A5" s="705"/>
      <c r="B5" s="906" t="s">
        <v>960</v>
      </c>
      <c r="C5" s="902">
        <v>3948</v>
      </c>
      <c r="D5" s="902">
        <v>4322</v>
      </c>
      <c r="E5" s="902">
        <v>4385</v>
      </c>
      <c r="F5" s="902">
        <v>4158</v>
      </c>
      <c r="G5" s="717">
        <v>3889</v>
      </c>
    </row>
    <row r="6" spans="1:9" ht="12.75" customHeight="1">
      <c r="A6" s="705"/>
      <c r="B6" s="906" t="s">
        <v>961</v>
      </c>
      <c r="C6" s="902">
        <v>2481</v>
      </c>
      <c r="D6" s="902">
        <v>2638</v>
      </c>
      <c r="E6" s="902">
        <v>2510</v>
      </c>
      <c r="F6" s="902">
        <v>2258</v>
      </c>
      <c r="G6" s="717">
        <v>2561</v>
      </c>
    </row>
    <row r="7" spans="1:9" ht="12.75" customHeight="1">
      <c r="A7" s="705"/>
      <c r="B7" s="906" t="s">
        <v>962</v>
      </c>
      <c r="C7" s="902">
        <v>2489</v>
      </c>
      <c r="D7" s="902">
        <v>2508</v>
      </c>
      <c r="E7" s="902">
        <v>2765</v>
      </c>
      <c r="F7" s="902">
        <v>2334</v>
      </c>
      <c r="G7" s="717">
        <v>2367</v>
      </c>
    </row>
    <row r="8" spans="1:9" ht="12.75" customHeight="1">
      <c r="A8" s="705"/>
      <c r="B8" s="906" t="s">
        <v>963</v>
      </c>
      <c r="C8" s="902">
        <v>3991</v>
      </c>
      <c r="D8" s="902">
        <v>4309</v>
      </c>
      <c r="E8" s="902">
        <v>4405</v>
      </c>
      <c r="F8" s="902">
        <v>4149</v>
      </c>
      <c r="G8" s="717">
        <v>4148</v>
      </c>
    </row>
    <row r="9" spans="1:9" ht="12.75" customHeight="1">
      <c r="A9" s="705"/>
      <c r="B9" s="906" t="s">
        <v>964</v>
      </c>
      <c r="C9" s="902">
        <v>770</v>
      </c>
      <c r="D9" s="902">
        <v>734</v>
      </c>
      <c r="E9" s="902">
        <v>744</v>
      </c>
      <c r="F9" s="902">
        <v>712</v>
      </c>
      <c r="G9" s="717">
        <v>711</v>
      </c>
    </row>
    <row r="10" spans="1:9" ht="12.75" customHeight="1">
      <c r="A10" s="705"/>
      <c r="B10" s="906" t="s">
        <v>965</v>
      </c>
      <c r="C10" s="902">
        <v>1177</v>
      </c>
      <c r="D10" s="902">
        <v>1280</v>
      </c>
      <c r="E10" s="902">
        <v>1226</v>
      </c>
      <c r="F10" s="902">
        <v>1371</v>
      </c>
      <c r="G10" s="717">
        <v>1498</v>
      </c>
    </row>
    <row r="11" spans="1:9" ht="12.75" customHeight="1">
      <c r="A11" s="705"/>
      <c r="B11" s="906" t="s">
        <v>966</v>
      </c>
      <c r="C11" s="902">
        <v>17345</v>
      </c>
      <c r="D11" s="902">
        <v>17679</v>
      </c>
      <c r="E11" s="902">
        <v>17463</v>
      </c>
      <c r="F11" s="902">
        <v>15377</v>
      </c>
      <c r="G11" s="717">
        <v>15656</v>
      </c>
    </row>
    <row r="12" spans="1:9" ht="12.75" customHeight="1">
      <c r="A12" s="705"/>
      <c r="B12" s="906" t="s">
        <v>967</v>
      </c>
      <c r="C12" s="902">
        <v>42331</v>
      </c>
      <c r="D12" s="902">
        <v>41473</v>
      </c>
      <c r="E12" s="902">
        <v>39231</v>
      </c>
      <c r="F12" s="902">
        <v>38416</v>
      </c>
      <c r="G12" s="717">
        <v>33284</v>
      </c>
    </row>
    <row r="13" spans="1:9" ht="12.75" customHeight="1">
      <c r="A13" s="705"/>
      <c r="B13" s="906" t="s">
        <v>968</v>
      </c>
      <c r="C13" s="902">
        <v>20</v>
      </c>
      <c r="D13" s="902">
        <v>27</v>
      </c>
      <c r="E13" s="902" t="s">
        <v>198</v>
      </c>
      <c r="F13" s="902" t="s">
        <v>198</v>
      </c>
      <c r="G13" s="717" t="s">
        <v>198</v>
      </c>
    </row>
    <row r="14" spans="1:9" ht="12.75" customHeight="1">
      <c r="A14" s="705"/>
      <c r="B14" s="906" t="s">
        <v>969</v>
      </c>
      <c r="C14" s="902">
        <v>1889</v>
      </c>
      <c r="D14" s="902">
        <v>1974</v>
      </c>
      <c r="E14" s="902">
        <v>2082</v>
      </c>
      <c r="F14" s="902">
        <v>2027</v>
      </c>
      <c r="G14" s="717">
        <v>2197</v>
      </c>
    </row>
    <row r="15" spans="1:9" ht="12.75" customHeight="1">
      <c r="A15" s="705"/>
      <c r="B15" s="906" t="s">
        <v>970</v>
      </c>
      <c r="C15" s="902">
        <v>1189</v>
      </c>
      <c r="D15" s="902">
        <v>1130</v>
      </c>
      <c r="E15" s="902">
        <v>1087</v>
      </c>
      <c r="F15" s="902">
        <v>910</v>
      </c>
      <c r="G15" s="717">
        <v>845</v>
      </c>
    </row>
    <row r="16" spans="1:9" ht="12.75" customHeight="1">
      <c r="A16" s="705"/>
      <c r="B16" s="906" t="s">
        <v>971</v>
      </c>
      <c r="C16" s="902">
        <v>42</v>
      </c>
      <c r="D16" s="902">
        <v>100</v>
      </c>
      <c r="E16" s="902">
        <v>37</v>
      </c>
      <c r="F16" s="902">
        <v>57</v>
      </c>
      <c r="G16" s="717">
        <v>41</v>
      </c>
    </row>
    <row r="17" spans="1:7" ht="12.75" customHeight="1">
      <c r="A17" s="705"/>
      <c r="B17" s="906" t="s">
        <v>972</v>
      </c>
      <c r="C17" s="902">
        <v>3820</v>
      </c>
      <c r="D17" s="902">
        <v>3729</v>
      </c>
      <c r="E17" s="902">
        <v>3722</v>
      </c>
      <c r="F17" s="902">
        <v>3711</v>
      </c>
      <c r="G17" s="717">
        <v>3482</v>
      </c>
    </row>
    <row r="18" spans="1:7" ht="12.75" customHeight="1">
      <c r="A18" s="705"/>
      <c r="B18" s="906" t="s">
        <v>973</v>
      </c>
      <c r="C18" s="902">
        <v>13920</v>
      </c>
      <c r="D18" s="902">
        <v>13345</v>
      </c>
      <c r="E18" s="902">
        <v>12910</v>
      </c>
      <c r="F18" s="902">
        <v>12856</v>
      </c>
      <c r="G18" s="717">
        <v>10492</v>
      </c>
    </row>
    <row r="19" spans="1:7" ht="12.75" customHeight="1">
      <c r="A19" s="705"/>
      <c r="B19" s="906" t="s">
        <v>974</v>
      </c>
      <c r="C19" s="902">
        <v>20</v>
      </c>
      <c r="D19" s="902">
        <v>31</v>
      </c>
      <c r="E19" s="902">
        <v>28</v>
      </c>
      <c r="F19" s="902">
        <v>20</v>
      </c>
      <c r="G19" s="717">
        <v>21</v>
      </c>
    </row>
    <row r="20" spans="1:7" ht="12.75" customHeight="1">
      <c r="A20" s="705"/>
      <c r="B20" s="906" t="s">
        <v>975</v>
      </c>
      <c r="C20" s="902">
        <v>1869</v>
      </c>
      <c r="D20" s="902">
        <v>1843</v>
      </c>
      <c r="E20" s="902">
        <v>2018</v>
      </c>
      <c r="F20" s="902">
        <v>1714</v>
      </c>
      <c r="G20" s="717">
        <v>1724</v>
      </c>
    </row>
    <row r="21" spans="1:7" ht="12.75" customHeight="1">
      <c r="A21" s="705"/>
      <c r="B21" s="907" t="s">
        <v>976</v>
      </c>
      <c r="C21" s="902">
        <v>2303</v>
      </c>
      <c r="D21" s="902">
        <v>2106</v>
      </c>
      <c r="E21" s="902">
        <v>2650</v>
      </c>
      <c r="F21" s="902">
        <v>14000</v>
      </c>
      <c r="G21" s="717">
        <v>17951</v>
      </c>
    </row>
    <row r="22" spans="1:7" ht="12.75" customHeight="1">
      <c r="A22" s="705"/>
      <c r="B22" s="906" t="s">
        <v>977</v>
      </c>
      <c r="C22" s="902">
        <v>2287</v>
      </c>
      <c r="D22" s="902">
        <v>2731</v>
      </c>
      <c r="E22" s="902">
        <v>2748</v>
      </c>
      <c r="F22" s="902">
        <v>387</v>
      </c>
      <c r="G22" s="717">
        <v>267</v>
      </c>
    </row>
    <row r="23" spans="1:7" ht="12.75" customHeight="1">
      <c r="A23" s="705"/>
      <c r="B23" s="906" t="s">
        <v>978</v>
      </c>
      <c r="C23" s="902">
        <v>2972</v>
      </c>
      <c r="D23" s="902">
        <v>3277</v>
      </c>
      <c r="E23" s="902">
        <v>4399</v>
      </c>
      <c r="F23" s="902">
        <v>7002</v>
      </c>
      <c r="G23" s="717">
        <v>10042</v>
      </c>
    </row>
    <row r="24" spans="1:7" ht="12.75" customHeight="1" thickBot="1">
      <c r="A24" s="908"/>
      <c r="B24" s="909" t="s">
        <v>979</v>
      </c>
      <c r="C24" s="910">
        <v>2024</v>
      </c>
      <c r="D24" s="910">
        <v>1906</v>
      </c>
      <c r="E24" s="910">
        <v>2471</v>
      </c>
      <c r="F24" s="910">
        <v>1876</v>
      </c>
      <c r="G24" s="911">
        <v>2067</v>
      </c>
    </row>
    <row r="25" spans="1:7" ht="5.45" customHeight="1"/>
    <row r="26" spans="1:7">
      <c r="B26" s="912" t="s">
        <v>980</v>
      </c>
    </row>
    <row r="27" spans="1:7">
      <c r="B27" s="912" t="s">
        <v>981</v>
      </c>
    </row>
    <row r="28" spans="1:7">
      <c r="B28" s="912" t="s">
        <v>982</v>
      </c>
    </row>
    <row r="29" spans="1:7">
      <c r="B29" s="912" t="s">
        <v>983</v>
      </c>
    </row>
    <row r="30" spans="1:7">
      <c r="B30" s="912" t="s">
        <v>984</v>
      </c>
    </row>
    <row r="31" spans="1:7">
      <c r="B31" s="913" t="s">
        <v>985</v>
      </c>
      <c r="G31" s="914"/>
    </row>
    <row r="32" spans="1:7" s="705" customFormat="1" ht="16.899999999999999" customHeight="1">
      <c r="B32" s="915" t="s">
        <v>986</v>
      </c>
      <c r="G32" s="916"/>
    </row>
    <row r="33" spans="1:12" s="705" customFormat="1" ht="18.75">
      <c r="A33" s="917"/>
      <c r="B33" s="917"/>
      <c r="C33" s="918"/>
      <c r="D33" s="918"/>
      <c r="E33" s="918"/>
      <c r="F33" s="918"/>
      <c r="G33" s="917"/>
      <c r="H33" s="917"/>
      <c r="I33" s="917"/>
      <c r="J33" s="917"/>
      <c r="K33" s="917"/>
      <c r="L33" s="917"/>
    </row>
    <row r="34" spans="1:12" s="705" customFormat="1">
      <c r="K34" s="916"/>
      <c r="L34" s="916"/>
    </row>
    <row r="35" spans="1:12" s="705" customFormat="1">
      <c r="K35" s="916"/>
    </row>
    <row r="36" spans="1:12" s="705" customFormat="1">
      <c r="C36" s="919"/>
      <c r="D36" s="919"/>
      <c r="E36" s="919"/>
      <c r="F36" s="919"/>
      <c r="G36" s="920"/>
    </row>
    <row r="37" spans="1:12" s="705" customFormat="1">
      <c r="C37" s="921"/>
      <c r="D37" s="921"/>
      <c r="E37" s="921"/>
      <c r="F37" s="921"/>
      <c r="G37" s="922"/>
    </row>
    <row r="38" spans="1:12" s="705" customFormat="1">
      <c r="B38" s="923"/>
      <c r="C38" s="924"/>
      <c r="D38" s="924"/>
      <c r="E38" s="924"/>
      <c r="F38" s="924"/>
      <c r="G38" s="925"/>
    </row>
    <row r="39" spans="1:12" s="705" customFormat="1">
      <c r="B39" s="923"/>
      <c r="C39" s="924"/>
      <c r="D39" s="924"/>
      <c r="E39" s="924"/>
      <c r="F39" s="924"/>
      <c r="G39" s="925"/>
    </row>
    <row r="40" spans="1:12" s="705" customFormat="1">
      <c r="B40" s="923"/>
      <c r="C40" s="924"/>
      <c r="D40" s="924"/>
      <c r="E40" s="924"/>
      <c r="F40" s="924"/>
      <c r="G40" s="925"/>
    </row>
    <row r="41" spans="1:12" s="705" customFormat="1">
      <c r="B41" s="923"/>
      <c r="C41" s="924"/>
      <c r="D41" s="924"/>
      <c r="E41" s="924"/>
      <c r="F41" s="924"/>
      <c r="G41" s="925"/>
    </row>
    <row r="42" spans="1:12" s="705" customFormat="1">
      <c r="B42" s="926"/>
      <c r="C42" s="924"/>
      <c r="D42" s="924"/>
      <c r="E42" s="924"/>
      <c r="F42" s="924"/>
      <c r="G42" s="925"/>
    </row>
    <row r="43" spans="1:12" s="705" customFormat="1">
      <c r="B43" s="923"/>
      <c r="C43" s="924"/>
      <c r="D43" s="924"/>
      <c r="E43" s="924"/>
      <c r="F43" s="924"/>
      <c r="G43" s="925"/>
    </row>
    <row r="44" spans="1:12" s="705" customFormat="1">
      <c r="B44" s="923"/>
      <c r="C44" s="924"/>
      <c r="D44" s="924"/>
      <c r="E44" s="924"/>
      <c r="F44" s="924"/>
      <c r="G44" s="925"/>
    </row>
    <row r="45" spans="1:12" s="705" customFormat="1">
      <c r="B45" s="923"/>
      <c r="C45" s="924"/>
      <c r="D45" s="924"/>
      <c r="E45" s="924"/>
      <c r="F45" s="924"/>
      <c r="G45" s="925"/>
    </row>
    <row r="46" spans="1:12" s="705" customFormat="1">
      <c r="B46" s="923"/>
      <c r="C46" s="924"/>
      <c r="D46" s="924"/>
      <c r="E46" s="924"/>
      <c r="F46" s="924"/>
      <c r="G46" s="925"/>
    </row>
    <row r="47" spans="1:12" s="705" customFormat="1">
      <c r="B47" s="923"/>
      <c r="C47" s="924"/>
      <c r="D47" s="924"/>
      <c r="E47" s="924"/>
      <c r="F47" s="924"/>
      <c r="G47" s="925"/>
    </row>
    <row r="48" spans="1:12" s="705" customFormat="1">
      <c r="B48" s="923"/>
      <c r="C48" s="924"/>
      <c r="D48" s="924"/>
      <c r="E48" s="924"/>
      <c r="F48" s="924"/>
      <c r="G48" s="925"/>
    </row>
    <row r="49" spans="2:12" s="705" customFormat="1" ht="9" customHeight="1">
      <c r="K49" s="916"/>
    </row>
    <row r="50" spans="2:12" s="705" customFormat="1">
      <c r="B50" s="915"/>
      <c r="K50" s="916"/>
    </row>
    <row r="51" spans="2:12" s="705" customFormat="1">
      <c r="B51" s="915"/>
      <c r="K51" s="916"/>
      <c r="L51" s="916"/>
    </row>
    <row r="52" spans="2:12" s="705" customFormat="1">
      <c r="B52" s="915"/>
      <c r="K52" s="916"/>
      <c r="L52" s="916"/>
    </row>
    <row r="53" spans="2:12" s="705" customFormat="1">
      <c r="G53" s="916"/>
    </row>
    <row r="54" spans="2:12" s="705" customFormat="1" ht="19.5" customHeight="1">
      <c r="B54" s="917"/>
      <c r="C54" s="917"/>
      <c r="D54" s="917"/>
      <c r="E54" s="917"/>
      <c r="F54" s="917"/>
      <c r="G54" s="917"/>
    </row>
    <row r="55" spans="2:12" s="705" customFormat="1" ht="12.75" customHeight="1">
      <c r="G55" s="927"/>
    </row>
    <row r="56" spans="2:12" s="705" customFormat="1" ht="15.75" customHeight="1">
      <c r="B56" s="923"/>
      <c r="C56" s="928"/>
      <c r="D56" s="928"/>
      <c r="E56" s="928"/>
      <c r="F56" s="928"/>
      <c r="G56" s="928"/>
    </row>
    <row r="57" spans="2:12" s="705" customFormat="1" ht="15.75" customHeight="1">
      <c r="B57" s="923"/>
      <c r="C57" s="14"/>
      <c r="D57" s="14"/>
      <c r="E57" s="14"/>
      <c r="F57" s="14"/>
      <c r="G57" s="929"/>
    </row>
    <row r="58" spans="2:12" s="705" customFormat="1" ht="15.75" customHeight="1">
      <c r="B58" s="923"/>
      <c r="C58" s="14"/>
      <c r="D58" s="14"/>
      <c r="E58" s="14"/>
      <c r="F58" s="14"/>
      <c r="G58" s="929"/>
    </row>
    <row r="59" spans="2:12" s="705" customFormat="1" ht="15.75" customHeight="1">
      <c r="B59" s="915"/>
      <c r="G59" s="916"/>
    </row>
    <row r="60" spans="2:12" s="705" customFormat="1" ht="12.75" customHeight="1">
      <c r="G60" s="916"/>
    </row>
  </sheetData>
  <mergeCells count="3">
    <mergeCell ref="A1:G1"/>
    <mergeCell ref="A3:B3"/>
    <mergeCell ref="A4:B4"/>
  </mergeCells>
  <phoneticPr fontId="3"/>
  <pageMargins left="0.78740157480314965" right="0.39370078740157483" top="0.70866141732283472" bottom="0.59055118110236227" header="0.51181102362204722" footer="0.51181102362204722"/>
  <pageSetup paperSize="9" firstPageNumber="173" orientation="portrait" useFirstPageNumber="1" horizontalDpi="400" verticalDpi="4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L27"/>
  <sheetViews>
    <sheetView view="pageBreakPreview" zoomScaleNormal="100" zoomScaleSheetLayoutView="100" workbookViewId="0">
      <selection activeCell="G32" sqref="G32"/>
    </sheetView>
  </sheetViews>
  <sheetFormatPr defaultRowHeight="12"/>
  <cols>
    <col min="1" max="1" width="2.75" style="1" customWidth="1"/>
    <col min="2" max="2" width="19.125" style="1" customWidth="1"/>
    <col min="3" max="6" width="12.75" style="1" customWidth="1"/>
    <col min="7" max="7" width="12.75" style="28" customWidth="1"/>
    <col min="8" max="16384" width="9" style="1"/>
  </cols>
  <sheetData>
    <row r="1" spans="1:12" ht="18.75">
      <c r="A1" s="1018" t="s">
        <v>1167</v>
      </c>
      <c r="B1" s="1018"/>
      <c r="C1" s="1018"/>
      <c r="D1" s="1018"/>
      <c r="E1" s="1018"/>
      <c r="F1" s="1018"/>
      <c r="G1" s="1018"/>
      <c r="H1" s="210"/>
      <c r="I1" s="210"/>
      <c r="J1" s="210"/>
      <c r="K1" s="210"/>
      <c r="L1" s="210"/>
    </row>
    <row r="2" spans="1:12">
      <c r="C2" s="1" t="s">
        <v>987</v>
      </c>
      <c r="G2" s="1"/>
      <c r="K2" s="28"/>
      <c r="L2" s="28"/>
    </row>
    <row r="3" spans="1:12" ht="12.75" thickBot="1">
      <c r="A3" s="1" t="s">
        <v>955</v>
      </c>
      <c r="G3" s="1"/>
      <c r="K3" s="28"/>
    </row>
    <row r="4" spans="1:12" ht="15.75" customHeight="1">
      <c r="A4" s="422"/>
      <c r="B4" s="930" t="s">
        <v>153</v>
      </c>
      <c r="C4" s="931">
        <v>29</v>
      </c>
      <c r="D4" s="931">
        <v>30</v>
      </c>
      <c r="E4" s="931" t="s">
        <v>988</v>
      </c>
      <c r="F4" s="931" t="s">
        <v>989</v>
      </c>
      <c r="G4" s="932" t="s">
        <v>990</v>
      </c>
    </row>
    <row r="5" spans="1:12">
      <c r="A5" s="1181" t="s">
        <v>83</v>
      </c>
      <c r="B5" s="1182"/>
      <c r="C5" s="933">
        <v>21449</v>
      </c>
      <c r="D5" s="934">
        <v>21536</v>
      </c>
      <c r="E5" s="934">
        <v>19950</v>
      </c>
      <c r="F5" s="934">
        <v>19709</v>
      </c>
      <c r="G5" s="935">
        <f>SUM(G6:G14)</f>
        <v>17277</v>
      </c>
    </row>
    <row r="6" spans="1:12">
      <c r="A6" s="6"/>
      <c r="B6" s="443" t="s">
        <v>966</v>
      </c>
      <c r="C6" s="489">
        <v>1837</v>
      </c>
      <c r="D6" s="283">
        <v>1908</v>
      </c>
      <c r="E6" s="283">
        <v>1803</v>
      </c>
      <c r="F6" s="283">
        <v>1661</v>
      </c>
      <c r="G6" s="287">
        <v>1623</v>
      </c>
    </row>
    <row r="7" spans="1:12">
      <c r="A7" s="6"/>
      <c r="B7" s="443" t="s">
        <v>967</v>
      </c>
      <c r="C7" s="489">
        <v>11677</v>
      </c>
      <c r="D7" s="283">
        <v>11495</v>
      </c>
      <c r="E7" s="283">
        <v>10769</v>
      </c>
      <c r="F7" s="283">
        <v>10862</v>
      </c>
      <c r="G7" s="287">
        <v>9656</v>
      </c>
    </row>
    <row r="8" spans="1:12">
      <c r="A8" s="6"/>
      <c r="B8" s="443" t="s">
        <v>969</v>
      </c>
      <c r="C8" s="489">
        <v>90</v>
      </c>
      <c r="D8" s="283">
        <v>58</v>
      </c>
      <c r="E8" s="283">
        <v>72</v>
      </c>
      <c r="F8" s="283">
        <v>57</v>
      </c>
      <c r="G8" s="287">
        <v>50</v>
      </c>
    </row>
    <row r="9" spans="1:12">
      <c r="A9" s="6"/>
      <c r="B9" s="740" t="s">
        <v>970</v>
      </c>
      <c r="C9" s="489">
        <v>451</v>
      </c>
      <c r="D9" s="283">
        <v>445</v>
      </c>
      <c r="E9" s="283">
        <v>406</v>
      </c>
      <c r="F9" s="283">
        <v>368</v>
      </c>
      <c r="G9" s="287">
        <v>279</v>
      </c>
    </row>
    <row r="10" spans="1:12">
      <c r="A10" s="6"/>
      <c r="B10" s="443" t="s">
        <v>991</v>
      </c>
      <c r="C10" s="489">
        <v>6796</v>
      </c>
      <c r="D10" s="283">
        <v>6926</v>
      </c>
      <c r="E10" s="283">
        <v>6289</v>
      </c>
      <c r="F10" s="283">
        <v>6175</v>
      </c>
      <c r="G10" s="287">
        <v>5116</v>
      </c>
    </row>
    <row r="11" spans="1:12">
      <c r="A11" s="6"/>
      <c r="B11" s="443" t="s">
        <v>974</v>
      </c>
      <c r="C11" s="489">
        <v>1</v>
      </c>
      <c r="D11" s="283">
        <v>1</v>
      </c>
      <c r="E11" s="283" t="s">
        <v>198</v>
      </c>
      <c r="F11" s="283">
        <v>2</v>
      </c>
      <c r="G11" s="287">
        <v>2</v>
      </c>
    </row>
    <row r="12" spans="1:12">
      <c r="A12" s="6"/>
      <c r="B12" s="443" t="s">
        <v>992</v>
      </c>
      <c r="C12" s="489">
        <v>21</v>
      </c>
      <c r="D12" s="283">
        <v>21</v>
      </c>
      <c r="E12" s="283">
        <v>18</v>
      </c>
      <c r="F12" s="283">
        <v>17</v>
      </c>
      <c r="G12" s="287">
        <v>8</v>
      </c>
    </row>
    <row r="13" spans="1:12">
      <c r="A13" s="6"/>
      <c r="B13" s="443" t="s">
        <v>979</v>
      </c>
      <c r="C13" s="489">
        <v>76</v>
      </c>
      <c r="D13" s="283">
        <v>82</v>
      </c>
      <c r="E13" s="283">
        <v>69</v>
      </c>
      <c r="F13" s="283">
        <v>74</v>
      </c>
      <c r="G13" s="287">
        <v>64</v>
      </c>
    </row>
    <row r="14" spans="1:12">
      <c r="A14" s="6"/>
      <c r="B14" s="443" t="s">
        <v>993</v>
      </c>
      <c r="C14" s="489">
        <v>500</v>
      </c>
      <c r="D14" s="283">
        <v>600</v>
      </c>
      <c r="E14" s="283">
        <v>524</v>
      </c>
      <c r="F14" s="283">
        <v>493</v>
      </c>
      <c r="G14" s="287">
        <v>479</v>
      </c>
    </row>
    <row r="15" spans="1:12" ht="6" customHeight="1" thickBot="1">
      <c r="A15" s="3"/>
      <c r="B15" s="448"/>
      <c r="C15" s="936"/>
      <c r="D15" s="420"/>
      <c r="E15" s="420"/>
      <c r="F15" s="420"/>
      <c r="G15" s="937"/>
    </row>
    <row r="16" spans="1:12" ht="6" customHeight="1">
      <c r="G16" s="1"/>
      <c r="K16" s="28"/>
    </row>
    <row r="17" spans="2:12">
      <c r="B17" s="292" t="s">
        <v>994</v>
      </c>
      <c r="G17" s="1"/>
      <c r="K17" s="28"/>
    </row>
    <row r="18" spans="2:12">
      <c r="G18" s="1"/>
      <c r="K18" s="28"/>
      <c r="L18" s="28"/>
    </row>
    <row r="19" spans="2:12">
      <c r="G19" s="1"/>
      <c r="K19" s="28"/>
      <c r="L19" s="28"/>
    </row>
    <row r="21" spans="2:12" s="6" customFormat="1" ht="19.5" customHeight="1">
      <c r="B21" s="774"/>
      <c r="C21" s="774"/>
      <c r="D21" s="774"/>
      <c r="E21" s="774"/>
      <c r="F21" s="774"/>
      <c r="G21" s="774"/>
    </row>
    <row r="22" spans="2:12" s="6" customFormat="1" ht="12.75" customHeight="1">
      <c r="G22" s="8"/>
    </row>
    <row r="23" spans="2:12" s="6" customFormat="1" ht="15.75" customHeight="1">
      <c r="B23" s="18"/>
      <c r="C23" s="525"/>
      <c r="D23" s="525"/>
      <c r="E23" s="525"/>
      <c r="F23" s="525"/>
      <c r="G23" s="525"/>
    </row>
    <row r="24" spans="2:12" s="6" customFormat="1" ht="15.75" customHeight="1">
      <c r="B24" s="18"/>
      <c r="C24" s="14"/>
      <c r="D24" s="14"/>
      <c r="E24" s="14"/>
      <c r="F24" s="14"/>
      <c r="G24" s="929"/>
    </row>
    <row r="25" spans="2:12" s="6" customFormat="1" ht="15.75" customHeight="1">
      <c r="B25" s="18"/>
      <c r="C25" s="14"/>
      <c r="D25" s="14"/>
      <c r="E25" s="14"/>
      <c r="F25" s="14"/>
      <c r="G25" s="929"/>
    </row>
    <row r="26" spans="2:12" s="6" customFormat="1" ht="15.75" customHeight="1">
      <c r="B26" s="579"/>
      <c r="G26" s="29"/>
    </row>
    <row r="27" spans="2:12" s="6" customFormat="1" ht="12.75" customHeight="1">
      <c r="G27" s="29"/>
    </row>
  </sheetData>
  <mergeCells count="2">
    <mergeCell ref="A1:G1"/>
    <mergeCell ref="A5:B5"/>
  </mergeCells>
  <phoneticPr fontId="3"/>
  <pageMargins left="0.78740157480314965" right="0.39370078740157483" top="0.9055118110236221" bottom="0.59055118110236227" header="0.51181102362204722" footer="0.51181102362204722"/>
  <pageSetup paperSize="9" firstPageNumber="173" orientation="portrait" useFirstPageNumber="1" horizontalDpi="400" verticalDpi="4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E9"/>
  </sheetPr>
  <dimension ref="A1:K13"/>
  <sheetViews>
    <sheetView tabSelected="1" view="pageBreakPreview" zoomScaleNormal="100" zoomScaleSheetLayoutView="100" workbookViewId="0">
      <selection activeCell="N17" sqref="N17"/>
    </sheetView>
  </sheetViews>
  <sheetFormatPr defaultRowHeight="12"/>
  <cols>
    <col min="1" max="1" width="2" style="1" customWidth="1"/>
    <col min="2" max="2" width="17.375" style="1" customWidth="1"/>
    <col min="3" max="6" width="11.25" style="1" customWidth="1"/>
    <col min="7" max="7" width="12.75" style="1" bestFit="1" customWidth="1"/>
    <col min="8" max="8" width="12.75" style="28" customWidth="1"/>
    <col min="9" max="16384" width="9" style="1"/>
  </cols>
  <sheetData>
    <row r="1" spans="1:11" ht="19.5" customHeight="1">
      <c r="A1" s="1178" t="s">
        <v>995</v>
      </c>
      <c r="B1" s="1178"/>
      <c r="C1" s="1178"/>
      <c r="D1" s="1178"/>
      <c r="E1" s="1178"/>
      <c r="F1" s="1178"/>
      <c r="G1" s="1178"/>
      <c r="H1" s="1178"/>
    </row>
    <row r="2" spans="1:11" ht="12.75" customHeight="1" thickBot="1">
      <c r="A2" s="3"/>
      <c r="B2" s="3"/>
      <c r="C2" s="3"/>
      <c r="D2" s="3"/>
      <c r="E2" s="3"/>
      <c r="F2" s="3"/>
      <c r="G2" s="4"/>
      <c r="H2" s="4"/>
    </row>
    <row r="3" spans="1:11" ht="13.5" customHeight="1">
      <c r="A3" s="422"/>
      <c r="B3" s="1020" t="s">
        <v>316</v>
      </c>
      <c r="C3" s="1357">
        <v>29</v>
      </c>
      <c r="D3" s="1358"/>
      <c r="E3" s="1359">
        <v>30</v>
      </c>
      <c r="F3" s="1361" t="s">
        <v>200</v>
      </c>
      <c r="G3" s="1357" t="s">
        <v>634</v>
      </c>
      <c r="H3" s="1357" t="s">
        <v>635</v>
      </c>
    </row>
    <row r="4" spans="1:11">
      <c r="A4" s="741"/>
      <c r="B4" s="1024"/>
      <c r="C4" s="938" t="s">
        <v>996</v>
      </c>
      <c r="D4" s="939" t="s">
        <v>997</v>
      </c>
      <c r="E4" s="1360"/>
      <c r="F4" s="1362"/>
      <c r="G4" s="1363"/>
      <c r="H4" s="1363"/>
    </row>
    <row r="5" spans="1:11" ht="15.75" customHeight="1">
      <c r="B5" s="18" t="s">
        <v>998</v>
      </c>
      <c r="C5" s="14">
        <v>446</v>
      </c>
      <c r="D5" s="14">
        <v>421</v>
      </c>
      <c r="E5" s="14">
        <v>1367</v>
      </c>
      <c r="F5" s="14">
        <v>847</v>
      </c>
      <c r="G5" s="14">
        <v>4145</v>
      </c>
      <c r="H5" s="24">
        <v>8223</v>
      </c>
      <c r="K5" s="6"/>
    </row>
    <row r="6" spans="1:11" ht="15.75" customHeight="1" thickBot="1">
      <c r="A6" s="3"/>
      <c r="B6" s="552" t="s">
        <v>999</v>
      </c>
      <c r="C6" s="690">
        <v>10975450</v>
      </c>
      <c r="D6" s="690">
        <v>10065000</v>
      </c>
      <c r="E6" s="690">
        <v>41250000</v>
      </c>
      <c r="F6" s="690">
        <v>34265510</v>
      </c>
      <c r="G6" s="690">
        <v>406512000</v>
      </c>
      <c r="H6" s="940">
        <v>977746000</v>
      </c>
    </row>
    <row r="7" spans="1:11" ht="6" customHeight="1">
      <c r="A7" s="6"/>
      <c r="B7" s="18"/>
      <c r="C7" s="14"/>
      <c r="D7" s="14"/>
      <c r="E7" s="14"/>
      <c r="F7" s="14"/>
      <c r="G7" s="14"/>
      <c r="H7" s="14"/>
    </row>
    <row r="8" spans="1:11">
      <c r="B8" s="292" t="s">
        <v>1000</v>
      </c>
    </row>
    <row r="9" spans="1:11">
      <c r="B9" s="292" t="s">
        <v>1001</v>
      </c>
    </row>
    <row r="13" spans="1:11">
      <c r="B13" s="292"/>
    </row>
  </sheetData>
  <mergeCells count="7">
    <mergeCell ref="A1:H1"/>
    <mergeCell ref="B3:B4"/>
    <mergeCell ref="C3:D3"/>
    <mergeCell ref="E3:E4"/>
    <mergeCell ref="F3:F4"/>
    <mergeCell ref="G3:G4"/>
    <mergeCell ref="H3:H4"/>
  </mergeCells>
  <phoneticPr fontId="3"/>
  <pageMargins left="0.78740157480314965" right="0.39370078740157483" top="0.74803149606299213" bottom="0.39370078740157483" header="0.51181102362204722" footer="0.51181102362204722"/>
  <pageSetup paperSize="9" firstPageNumber="173" orientation="portrait" useFirstPageNumber="1" horizontalDpi="400" verticalDpi="4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4C1E9"/>
  </sheetPr>
  <dimension ref="A1:H44"/>
  <sheetViews>
    <sheetView view="pageBreakPreview" zoomScaleNormal="100" zoomScaleSheetLayoutView="100" workbookViewId="0">
      <selection activeCell="L17" sqref="L17"/>
    </sheetView>
  </sheetViews>
  <sheetFormatPr defaultRowHeight="18.75"/>
  <cols>
    <col min="1" max="1" width="9" style="961"/>
    <col min="2" max="7" width="12.75" style="961" customWidth="1"/>
    <col min="8" max="8" width="1.625" style="961" customWidth="1"/>
    <col min="9" max="16384" width="9" style="961"/>
  </cols>
  <sheetData>
    <row r="1" spans="1:7" s="1" customFormat="1">
      <c r="A1" s="1374" t="s">
        <v>1002</v>
      </c>
      <c r="B1" s="1374"/>
      <c r="C1" s="1374"/>
      <c r="D1" s="1374"/>
      <c r="E1" s="1374"/>
      <c r="F1" s="1374"/>
      <c r="G1" s="1374"/>
    </row>
    <row r="2" spans="1:7" s="1" customFormat="1" ht="18" customHeight="1" thickBot="1">
      <c r="A2" s="1375" t="s">
        <v>1003</v>
      </c>
      <c r="B2" s="1375"/>
      <c r="C2" s="1375"/>
      <c r="D2" s="1375"/>
      <c r="E2" s="1375"/>
      <c r="F2" s="1375"/>
      <c r="G2" s="1375"/>
    </row>
    <row r="3" spans="1:7" s="151" customFormat="1" ht="18" customHeight="1">
      <c r="A3" s="1028" t="s">
        <v>1004</v>
      </c>
      <c r="B3" s="1028"/>
      <c r="C3" s="1028"/>
      <c r="D3" s="1028"/>
      <c r="E3" s="1028"/>
      <c r="F3" s="1028"/>
      <c r="G3" s="1028"/>
    </row>
    <row r="4" spans="1:7" s="151" customFormat="1" ht="18" customHeight="1">
      <c r="A4" s="308" t="s">
        <v>1005</v>
      </c>
      <c r="B4" s="1012" t="s">
        <v>1006</v>
      </c>
      <c r="C4" s="1024"/>
      <c r="D4" s="1012" t="s">
        <v>1007</v>
      </c>
      <c r="E4" s="1024"/>
      <c r="F4" s="1012" t="s">
        <v>1008</v>
      </c>
      <c r="G4" s="1023"/>
    </row>
    <row r="5" spans="1:7" s="151" customFormat="1" ht="18" customHeight="1">
      <c r="A5" s="402" t="s">
        <v>1009</v>
      </c>
      <c r="B5" s="1372" t="s">
        <v>1010</v>
      </c>
      <c r="C5" s="1324"/>
      <c r="D5" s="1373" t="s">
        <v>1011</v>
      </c>
      <c r="E5" s="1373"/>
      <c r="F5" s="1373" t="s">
        <v>1012</v>
      </c>
      <c r="G5" s="1373"/>
    </row>
    <row r="6" spans="1:7" s="151" customFormat="1" ht="18" customHeight="1">
      <c r="A6" s="12">
        <v>2</v>
      </c>
      <c r="B6" s="1011" t="s">
        <v>1013</v>
      </c>
      <c r="C6" s="1021"/>
      <c r="D6" s="1366" t="s">
        <v>1014</v>
      </c>
      <c r="E6" s="1366"/>
      <c r="F6" s="1366" t="s">
        <v>1015</v>
      </c>
      <c r="G6" s="1366"/>
    </row>
    <row r="7" spans="1:7" s="151" customFormat="1" ht="18" customHeight="1">
      <c r="A7" s="12">
        <v>3</v>
      </c>
      <c r="B7" s="1011" t="s">
        <v>1016</v>
      </c>
      <c r="C7" s="1021"/>
      <c r="D7" s="1366" t="s">
        <v>1017</v>
      </c>
      <c r="E7" s="1366"/>
      <c r="F7" s="1366" t="s">
        <v>1018</v>
      </c>
      <c r="G7" s="1366"/>
    </row>
    <row r="8" spans="1:7" s="151" customFormat="1" ht="18" customHeight="1">
      <c r="A8" s="12">
        <v>4</v>
      </c>
      <c r="B8" s="1011" t="s">
        <v>1019</v>
      </c>
      <c r="C8" s="1021"/>
      <c r="D8" s="1366" t="s">
        <v>1020</v>
      </c>
      <c r="E8" s="1366"/>
      <c r="F8" s="1366" t="s">
        <v>1021</v>
      </c>
      <c r="G8" s="1366"/>
    </row>
    <row r="9" spans="1:7" s="151" customFormat="1" ht="18" customHeight="1">
      <c r="A9" s="12">
        <v>5</v>
      </c>
      <c r="B9" s="1011" t="s">
        <v>1022</v>
      </c>
      <c r="C9" s="1021"/>
      <c r="D9" s="1366" t="s">
        <v>1023</v>
      </c>
      <c r="E9" s="1366"/>
      <c r="F9" s="1366" t="s">
        <v>1024</v>
      </c>
      <c r="G9" s="1366"/>
    </row>
    <row r="10" spans="1:7" s="151" customFormat="1" ht="18" customHeight="1" thickBot="1">
      <c r="A10" s="409"/>
      <c r="B10" s="1367"/>
      <c r="C10" s="1143"/>
      <c r="D10" s="1368"/>
      <c r="E10" s="1368"/>
      <c r="F10" s="1368"/>
      <c r="G10" s="1368"/>
    </row>
    <row r="11" spans="1:7" s="151" customFormat="1" ht="10.5" customHeight="1" thickBot="1">
      <c r="A11" s="12"/>
      <c r="B11" s="12"/>
      <c r="C11" s="941"/>
      <c r="D11" s="942"/>
      <c r="E11" s="942"/>
      <c r="F11" s="941"/>
      <c r="G11" s="941"/>
    </row>
    <row r="12" spans="1:7" s="151" customFormat="1" ht="17.25" customHeight="1">
      <c r="A12" s="599"/>
      <c r="B12" s="1028" t="s">
        <v>1025</v>
      </c>
      <c r="C12" s="1028"/>
      <c r="D12" s="1029"/>
      <c r="E12" s="1369" t="s">
        <v>1026</v>
      </c>
      <c r="F12" s="1369"/>
      <c r="G12" s="1369"/>
    </row>
    <row r="13" spans="1:7" s="151" customFormat="1" ht="17.25" customHeight="1">
      <c r="A13" s="943"/>
      <c r="B13" s="155" t="s">
        <v>1006</v>
      </c>
      <c r="C13" s="944" t="s">
        <v>1007</v>
      </c>
      <c r="D13" s="945" t="s">
        <v>1008</v>
      </c>
      <c r="E13" s="5" t="s">
        <v>1027</v>
      </c>
      <c r="F13" s="944" t="s">
        <v>1007</v>
      </c>
      <c r="G13" s="946" t="s">
        <v>1008</v>
      </c>
    </row>
    <row r="14" spans="1:7" s="151" customFormat="1" ht="17.25" customHeight="1">
      <c r="A14" s="191"/>
      <c r="B14" s="402" t="s">
        <v>1028</v>
      </c>
      <c r="C14" s="947" t="s">
        <v>1011</v>
      </c>
      <c r="D14" s="948" t="s">
        <v>1029</v>
      </c>
      <c r="E14" s="949" t="s">
        <v>1030</v>
      </c>
      <c r="F14" s="950" t="s">
        <v>1011</v>
      </c>
      <c r="G14" s="950" t="s">
        <v>1031</v>
      </c>
    </row>
    <row r="15" spans="1:7" s="151" customFormat="1" ht="17.25" customHeight="1">
      <c r="A15" s="6"/>
      <c r="B15" s="12" t="s">
        <v>1032</v>
      </c>
      <c r="C15" s="947" t="s">
        <v>1033</v>
      </c>
      <c r="D15" s="948" t="s">
        <v>1034</v>
      </c>
      <c r="E15" s="951" t="s">
        <v>1035</v>
      </c>
      <c r="F15" s="941" t="s">
        <v>1036</v>
      </c>
      <c r="G15" s="941" t="s">
        <v>1037</v>
      </c>
    </row>
    <row r="16" spans="1:7" s="151" customFormat="1" ht="17.25" customHeight="1">
      <c r="A16" s="6"/>
      <c r="B16" s="12" t="s">
        <v>1038</v>
      </c>
      <c r="C16" s="947" t="s">
        <v>1039</v>
      </c>
      <c r="D16" s="948" t="s">
        <v>1040</v>
      </c>
      <c r="E16" s="951" t="s">
        <v>1041</v>
      </c>
      <c r="F16" s="941" t="s">
        <v>1042</v>
      </c>
      <c r="G16" s="941" t="s">
        <v>1043</v>
      </c>
    </row>
    <row r="17" spans="1:7" s="151" customFormat="1" ht="17.25" customHeight="1">
      <c r="A17" s="6"/>
      <c r="B17" s="12" t="s">
        <v>1044</v>
      </c>
      <c r="C17" s="947" t="s">
        <v>1045</v>
      </c>
      <c r="D17" s="948" t="s">
        <v>1046</v>
      </c>
      <c r="E17" s="951" t="s">
        <v>1047</v>
      </c>
      <c r="F17" s="941" t="s">
        <v>1048</v>
      </c>
      <c r="G17" s="941" t="s">
        <v>1049</v>
      </c>
    </row>
    <row r="18" spans="1:7" s="151" customFormat="1" ht="17.25" customHeight="1">
      <c r="A18" s="6"/>
      <c r="B18" s="12" t="s">
        <v>1050</v>
      </c>
      <c r="C18" s="947" t="s">
        <v>1051</v>
      </c>
      <c r="D18" s="948" t="s">
        <v>1052</v>
      </c>
      <c r="E18" s="951" t="s">
        <v>1053</v>
      </c>
      <c r="F18" s="941" t="s">
        <v>1054</v>
      </c>
      <c r="G18" s="941" t="s">
        <v>1055</v>
      </c>
    </row>
    <row r="19" spans="1:7" s="151" customFormat="1" ht="17.25" customHeight="1">
      <c r="A19" s="6"/>
      <c r="B19" s="12" t="s">
        <v>1056</v>
      </c>
      <c r="C19" s="947" t="s">
        <v>1057</v>
      </c>
      <c r="D19" s="947" t="s">
        <v>1058</v>
      </c>
      <c r="E19" s="951" t="s">
        <v>1059</v>
      </c>
      <c r="F19" s="941" t="s">
        <v>1060</v>
      </c>
      <c r="G19" s="941" t="s">
        <v>1061</v>
      </c>
    </row>
    <row r="20" spans="1:7" s="151" customFormat="1" ht="17.25" customHeight="1">
      <c r="A20" s="6"/>
      <c r="B20" s="12" t="s">
        <v>1062</v>
      </c>
      <c r="C20" s="947" t="s">
        <v>1057</v>
      </c>
      <c r="D20" s="948" t="s">
        <v>1015</v>
      </c>
      <c r="E20" s="951" t="s">
        <v>1063</v>
      </c>
      <c r="F20" s="941" t="s">
        <v>1064</v>
      </c>
      <c r="G20" s="941" t="s">
        <v>1024</v>
      </c>
    </row>
    <row r="21" spans="1:7" s="151" customFormat="1" ht="17.25" customHeight="1">
      <c r="A21" s="6"/>
      <c r="B21" s="12" t="s">
        <v>1065</v>
      </c>
      <c r="C21" s="947" t="s">
        <v>1066</v>
      </c>
      <c r="D21" s="947" t="s">
        <v>1067</v>
      </c>
      <c r="E21" s="951"/>
      <c r="F21" s="941"/>
      <c r="G21" s="941"/>
    </row>
    <row r="22" spans="1:7" s="151" customFormat="1" ht="17.25" customHeight="1" thickBot="1">
      <c r="A22" s="6"/>
      <c r="B22" s="12" t="s">
        <v>1068</v>
      </c>
      <c r="C22" s="947" t="s">
        <v>1069</v>
      </c>
      <c r="D22" s="947" t="s">
        <v>1018</v>
      </c>
      <c r="E22" s="952"/>
      <c r="F22" s="953"/>
      <c r="G22" s="953"/>
    </row>
    <row r="23" spans="1:7" s="151" customFormat="1" ht="17.25" customHeight="1">
      <c r="A23" s="6"/>
      <c r="B23" s="12" t="s">
        <v>1070</v>
      </c>
      <c r="C23" s="947" t="s">
        <v>1071</v>
      </c>
      <c r="D23" s="947" t="s">
        <v>1018</v>
      </c>
      <c r="E23" s="1370" t="s">
        <v>1072</v>
      </c>
      <c r="F23" s="1371"/>
      <c r="G23" s="1371"/>
    </row>
    <row r="24" spans="1:7" s="151" customFormat="1" ht="17.25" customHeight="1">
      <c r="A24" s="6"/>
      <c r="B24" s="12" t="s">
        <v>1073</v>
      </c>
      <c r="C24" s="947" t="s">
        <v>1074</v>
      </c>
      <c r="D24" s="947" t="s">
        <v>1075</v>
      </c>
      <c r="E24" s="5" t="s">
        <v>1027</v>
      </c>
      <c r="F24" s="954" t="s">
        <v>1007</v>
      </c>
      <c r="G24" s="955" t="s">
        <v>1008</v>
      </c>
    </row>
    <row r="25" spans="1:7" s="12" customFormat="1" ht="17.25" customHeight="1">
      <c r="A25" s="6"/>
      <c r="B25" s="12" t="s">
        <v>1063</v>
      </c>
      <c r="C25" s="947" t="s">
        <v>1076</v>
      </c>
      <c r="D25" s="948" t="s">
        <v>1077</v>
      </c>
      <c r="E25" s="949" t="s">
        <v>1078</v>
      </c>
      <c r="F25" s="947" t="s">
        <v>1011</v>
      </c>
      <c r="G25" s="947" t="s">
        <v>1079</v>
      </c>
    </row>
    <row r="26" spans="1:7" s="151" customFormat="1" ht="17.25" customHeight="1">
      <c r="A26" s="12"/>
      <c r="B26" s="12" t="s">
        <v>1080</v>
      </c>
      <c r="C26" s="947" t="s">
        <v>1081</v>
      </c>
      <c r="D26" s="948" t="s">
        <v>1082</v>
      </c>
      <c r="E26" s="951" t="s">
        <v>1083</v>
      </c>
      <c r="F26" s="947" t="s">
        <v>1084</v>
      </c>
      <c r="G26" s="947" t="s">
        <v>1085</v>
      </c>
    </row>
    <row r="27" spans="1:7" s="151" customFormat="1" ht="17.25" customHeight="1">
      <c r="A27" s="12"/>
      <c r="B27" s="12" t="s">
        <v>1086</v>
      </c>
      <c r="C27" s="947" t="s">
        <v>1087</v>
      </c>
      <c r="D27" s="948" t="s">
        <v>1088</v>
      </c>
      <c r="E27" s="942" t="s">
        <v>1070</v>
      </c>
      <c r="F27" s="947" t="s">
        <v>1089</v>
      </c>
      <c r="G27" s="947" t="s">
        <v>1090</v>
      </c>
    </row>
    <row r="28" spans="1:7" s="151" customFormat="1" ht="17.25" customHeight="1">
      <c r="A28" s="12"/>
      <c r="B28" s="12" t="s">
        <v>1091</v>
      </c>
      <c r="C28" s="947" t="s">
        <v>1092</v>
      </c>
      <c r="D28" s="948" t="s">
        <v>1093</v>
      </c>
      <c r="E28" s="942" t="s">
        <v>1094</v>
      </c>
      <c r="F28" s="947" t="s">
        <v>1071</v>
      </c>
      <c r="G28" s="947" t="s">
        <v>1095</v>
      </c>
    </row>
    <row r="29" spans="1:7" s="151" customFormat="1" ht="17.25" customHeight="1">
      <c r="A29" s="12"/>
      <c r="B29" s="12" t="s">
        <v>1096</v>
      </c>
      <c r="C29" s="947" t="s">
        <v>1064</v>
      </c>
      <c r="D29" s="948" t="s">
        <v>1097</v>
      </c>
      <c r="E29" s="942" t="s">
        <v>1098</v>
      </c>
      <c r="F29" s="947" t="s">
        <v>1099</v>
      </c>
      <c r="G29" s="947" t="s">
        <v>1018</v>
      </c>
    </row>
    <row r="30" spans="1:7" s="151" customFormat="1" ht="17.25" customHeight="1" thickBot="1">
      <c r="A30" s="12"/>
      <c r="B30" s="12" t="s">
        <v>1100</v>
      </c>
      <c r="C30" s="159" t="s">
        <v>1101</v>
      </c>
      <c r="D30" s="956" t="s">
        <v>1024</v>
      </c>
      <c r="E30" s="1364" t="s">
        <v>1102</v>
      </c>
      <c r="F30" s="1365"/>
      <c r="G30" s="1365"/>
    </row>
    <row r="31" spans="1:7" s="151" customFormat="1" ht="17.25" customHeight="1">
      <c r="A31" s="12"/>
      <c r="B31" s="12" t="s">
        <v>1103</v>
      </c>
      <c r="C31" s="947" t="s">
        <v>1104</v>
      </c>
      <c r="D31" s="957" t="s">
        <v>1105</v>
      </c>
      <c r="E31" s="1370" t="s">
        <v>1106</v>
      </c>
      <c r="F31" s="1371"/>
      <c r="G31" s="1371"/>
    </row>
    <row r="32" spans="1:7" s="151" customFormat="1" ht="17.25" customHeight="1">
      <c r="A32" s="12"/>
      <c r="B32" s="12" t="s">
        <v>1107</v>
      </c>
      <c r="C32" s="159" t="s">
        <v>1108</v>
      </c>
      <c r="D32" s="948" t="s">
        <v>1109</v>
      </c>
      <c r="E32" s="5" t="s">
        <v>1027</v>
      </c>
      <c r="F32" s="944" t="s">
        <v>1007</v>
      </c>
      <c r="G32" s="955" t="s">
        <v>1008</v>
      </c>
    </row>
    <row r="33" spans="1:8" s="151" customFormat="1" ht="17.25" customHeight="1">
      <c r="A33" s="12"/>
      <c r="B33" s="12" t="s">
        <v>1110</v>
      </c>
      <c r="C33" s="159" t="s">
        <v>1111</v>
      </c>
      <c r="D33" s="956" t="s">
        <v>1024</v>
      </c>
      <c r="E33" s="958" t="s">
        <v>1112</v>
      </c>
      <c r="F33" s="159" t="s">
        <v>1113</v>
      </c>
      <c r="G33" s="159" t="s">
        <v>1029</v>
      </c>
    </row>
    <row r="34" spans="1:8" s="151" customFormat="1" ht="17.25" customHeight="1">
      <c r="A34" s="12"/>
      <c r="B34" s="12"/>
      <c r="C34" s="941"/>
      <c r="D34" s="959"/>
      <c r="E34" s="942" t="s">
        <v>1114</v>
      </c>
      <c r="F34" s="159" t="s">
        <v>1033</v>
      </c>
      <c r="G34" s="159" t="s">
        <v>1115</v>
      </c>
    </row>
    <row r="35" spans="1:8" s="151" customFormat="1" ht="17.25" customHeight="1">
      <c r="A35" s="12"/>
      <c r="B35" s="12"/>
      <c r="C35" s="941"/>
      <c r="D35" s="956"/>
      <c r="E35" s="942" t="s">
        <v>1116</v>
      </c>
      <c r="F35" s="159" t="s">
        <v>1117</v>
      </c>
      <c r="G35" s="159" t="s">
        <v>1118</v>
      </c>
    </row>
    <row r="36" spans="1:8" s="151" customFormat="1" ht="17.25" customHeight="1">
      <c r="A36" s="12"/>
      <c r="B36" s="12"/>
      <c r="C36" s="941"/>
      <c r="D36" s="959" t="s">
        <v>1119</v>
      </c>
      <c r="E36" s="942" t="s">
        <v>1120</v>
      </c>
      <c r="F36" s="159" t="s">
        <v>1121</v>
      </c>
      <c r="G36" s="159" t="s">
        <v>1122</v>
      </c>
    </row>
    <row r="37" spans="1:8" s="151" customFormat="1" ht="17.25" customHeight="1">
      <c r="A37" s="12"/>
      <c r="B37" s="12"/>
      <c r="C37" s="941"/>
      <c r="D37" s="956"/>
      <c r="E37" s="942" t="s">
        <v>1123</v>
      </c>
      <c r="F37" s="159" t="s">
        <v>1124</v>
      </c>
      <c r="G37" s="159" t="s">
        <v>1125</v>
      </c>
    </row>
    <row r="38" spans="1:8" s="151" customFormat="1" ht="17.25" customHeight="1">
      <c r="A38" s="12"/>
      <c r="B38" s="12"/>
      <c r="C38" s="941"/>
      <c r="D38" s="956"/>
      <c r="E38" s="942" t="s">
        <v>1126</v>
      </c>
      <c r="F38" s="159" t="s">
        <v>1127</v>
      </c>
      <c r="G38" s="159" t="s">
        <v>1085</v>
      </c>
    </row>
    <row r="39" spans="1:8" s="151" customFormat="1" ht="17.25" customHeight="1">
      <c r="A39" s="12"/>
      <c r="B39" s="12"/>
      <c r="C39" s="941"/>
      <c r="D39" s="956"/>
      <c r="E39" s="942" t="s">
        <v>1128</v>
      </c>
      <c r="F39" s="159" t="s">
        <v>1089</v>
      </c>
      <c r="G39" s="159" t="s">
        <v>1129</v>
      </c>
    </row>
    <row r="40" spans="1:8" s="151" customFormat="1" ht="17.25" customHeight="1">
      <c r="A40" s="12"/>
      <c r="B40" s="12"/>
      <c r="C40" s="941"/>
      <c r="D40" s="956"/>
      <c r="E40" s="942" t="s">
        <v>1130</v>
      </c>
      <c r="F40" s="159" t="s">
        <v>1131</v>
      </c>
      <c r="G40" s="159" t="s">
        <v>1018</v>
      </c>
      <c r="H40" s="960"/>
    </row>
    <row r="41" spans="1:8" ht="17.25" customHeight="1">
      <c r="A41" s="12"/>
      <c r="B41" s="12"/>
      <c r="C41" s="941"/>
      <c r="D41" s="956"/>
      <c r="E41" s="942" t="s">
        <v>1132</v>
      </c>
      <c r="F41" s="159" t="s">
        <v>1133</v>
      </c>
      <c r="G41" s="159" t="s">
        <v>1134</v>
      </c>
    </row>
    <row r="42" spans="1:8" ht="17.25" customHeight="1">
      <c r="A42" s="12"/>
      <c r="B42" s="12"/>
      <c r="C42" s="941"/>
      <c r="D42" s="956"/>
      <c r="E42" s="942"/>
      <c r="F42" s="941"/>
      <c r="G42" s="941"/>
    </row>
    <row r="43" spans="1:8" ht="17.25" customHeight="1" thickBot="1">
      <c r="A43" s="409"/>
      <c r="B43" s="274"/>
      <c r="C43" s="274"/>
      <c r="D43" s="246"/>
      <c r="E43" s="1364" t="s">
        <v>1135</v>
      </c>
      <c r="F43" s="1365"/>
      <c r="G43" s="1365"/>
    </row>
    <row r="44" spans="1:8">
      <c r="A44" s="12"/>
      <c r="B44" s="292" t="s">
        <v>1136</v>
      </c>
      <c r="C44" s="941"/>
      <c r="D44" s="942"/>
      <c r="E44" s="942"/>
      <c r="F44" s="941"/>
      <c r="G44" s="941"/>
    </row>
  </sheetData>
  <sheetProtection password="DEAF" sheet="1" objects="1" scenarios="1"/>
  <mergeCells count="30">
    <mergeCell ref="A1:G1"/>
    <mergeCell ref="A2:G2"/>
    <mergeCell ref="A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E43:G43"/>
    <mergeCell ref="B9:C9"/>
    <mergeCell ref="D9:E9"/>
    <mergeCell ref="F9:G9"/>
    <mergeCell ref="B10:C10"/>
    <mergeCell ref="D10:E10"/>
    <mergeCell ref="F10:G10"/>
    <mergeCell ref="B12:D12"/>
    <mergeCell ref="E12:G12"/>
    <mergeCell ref="E23:G23"/>
    <mergeCell ref="E30:G30"/>
    <mergeCell ref="E31:G31"/>
  </mergeCells>
  <phoneticPr fontId="3"/>
  <pageMargins left="0.78740157480314965" right="0.19685039370078741" top="0.98425196850393704" bottom="0.59055118110236227" header="0.51181102362204722" footer="0.51181102362204722"/>
  <pageSetup paperSize="9" firstPageNumber="173" orientation="portrait" useFirstPageNumber="1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86328"/>
  </sheetPr>
  <dimension ref="A1:Z19"/>
  <sheetViews>
    <sheetView view="pageBreakPreview" zoomScale="87" zoomScaleNormal="100" zoomScaleSheetLayoutView="87" workbookViewId="0">
      <selection activeCell="N29" sqref="N29"/>
    </sheetView>
  </sheetViews>
  <sheetFormatPr defaultRowHeight="12"/>
  <cols>
    <col min="1" max="1" width="19.75" style="1" customWidth="1"/>
    <col min="2" max="2" width="2.25" style="1" customWidth="1"/>
    <col min="3" max="4" width="5.875" style="1" customWidth="1"/>
    <col min="5" max="5" width="5.875" style="208" customWidth="1"/>
    <col min="6" max="6" width="5.875" style="1" customWidth="1"/>
    <col min="7" max="7" width="5.875" style="208" customWidth="1"/>
    <col min="8" max="8" width="5.875" style="1" customWidth="1"/>
    <col min="9" max="9" width="5.875" style="208" customWidth="1"/>
    <col min="10" max="13" width="5.875" style="1" customWidth="1"/>
    <col min="14" max="16" width="8.75" style="1" customWidth="1"/>
    <col min="17" max="25" width="6.625" style="1" customWidth="1"/>
    <col min="26" max="26" width="4.75" style="1" customWidth="1"/>
    <col min="27" max="16384" width="9" style="1"/>
  </cols>
  <sheetData>
    <row r="1" spans="1:26" ht="22.5" customHeight="1">
      <c r="A1" s="1018" t="s">
        <v>142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</row>
    <row r="2" spans="1:26" ht="15.75" customHeight="1" thickBot="1">
      <c r="E2" s="1"/>
      <c r="G2" s="1"/>
      <c r="I2" s="1"/>
      <c r="M2" s="190" t="s">
        <v>143</v>
      </c>
      <c r="N2" s="1" t="s">
        <v>144</v>
      </c>
      <c r="Z2" s="3"/>
    </row>
    <row r="3" spans="1:26" s="151" customFormat="1" ht="12.75" customHeight="1">
      <c r="A3" s="1019" t="s">
        <v>120</v>
      </c>
      <c r="B3" s="1020"/>
      <c r="C3" s="149" t="s">
        <v>145</v>
      </c>
      <c r="D3" s="149" t="s">
        <v>146</v>
      </c>
      <c r="E3" s="1030" t="s">
        <v>147</v>
      </c>
      <c r="F3" s="1019"/>
      <c r="G3" s="1019"/>
      <c r="H3" s="1019"/>
      <c r="I3" s="1019"/>
      <c r="J3" s="1020"/>
      <c r="K3" s="1030" t="s">
        <v>148</v>
      </c>
      <c r="L3" s="1019"/>
      <c r="M3" s="1020"/>
      <c r="N3" s="1030" t="s">
        <v>149</v>
      </c>
      <c r="O3" s="1019"/>
      <c r="P3" s="1019"/>
      <c r="Q3" s="150"/>
      <c r="R3" s="150"/>
      <c r="S3" s="150"/>
      <c r="T3" s="150"/>
      <c r="U3" s="150"/>
      <c r="V3" s="150"/>
      <c r="W3" s="150"/>
      <c r="X3" s="150"/>
      <c r="Y3" s="150"/>
      <c r="Z3" s="1071" t="s">
        <v>75</v>
      </c>
    </row>
    <row r="4" spans="1:26" s="151" customFormat="1" ht="12.75" customHeight="1">
      <c r="A4" s="1021"/>
      <c r="B4" s="1022"/>
      <c r="C4" s="152" t="s">
        <v>150</v>
      </c>
      <c r="D4" s="152" t="s">
        <v>151</v>
      </c>
      <c r="E4" s="1012"/>
      <c r="F4" s="1023"/>
      <c r="G4" s="1023"/>
      <c r="H4" s="1023"/>
      <c r="I4" s="1023"/>
      <c r="J4" s="1024"/>
      <c r="K4" s="1012"/>
      <c r="L4" s="1023"/>
      <c r="M4" s="1024"/>
      <c r="N4" s="1012"/>
      <c r="O4" s="1023"/>
      <c r="P4" s="1023"/>
      <c r="Q4" s="1015" t="s">
        <v>123</v>
      </c>
      <c r="R4" s="1016"/>
      <c r="S4" s="1017"/>
      <c r="T4" s="1015" t="s">
        <v>124</v>
      </c>
      <c r="U4" s="1016"/>
      <c r="V4" s="1017"/>
      <c r="W4" s="1015" t="s">
        <v>125</v>
      </c>
      <c r="X4" s="1016"/>
      <c r="Y4" s="1016"/>
      <c r="Z4" s="1072"/>
    </row>
    <row r="5" spans="1:26" s="151" customFormat="1" ht="12.75" customHeight="1">
      <c r="A5" s="1023"/>
      <c r="B5" s="1024"/>
      <c r="C5" s="154" t="s">
        <v>152</v>
      </c>
      <c r="D5" s="154" t="s">
        <v>152</v>
      </c>
      <c r="E5" s="1015" t="s">
        <v>34</v>
      </c>
      <c r="F5" s="1017"/>
      <c r="G5" s="1015" t="s">
        <v>16</v>
      </c>
      <c r="H5" s="1017"/>
      <c r="I5" s="1015" t="s">
        <v>17</v>
      </c>
      <c r="J5" s="1017"/>
      <c r="K5" s="5" t="s">
        <v>34</v>
      </c>
      <c r="L5" s="5" t="s">
        <v>16</v>
      </c>
      <c r="M5" s="5" t="s">
        <v>17</v>
      </c>
      <c r="N5" s="5" t="s">
        <v>34</v>
      </c>
      <c r="O5" s="5" t="s">
        <v>16</v>
      </c>
      <c r="P5" s="5" t="s">
        <v>17</v>
      </c>
      <c r="Q5" s="5" t="s">
        <v>34</v>
      </c>
      <c r="R5" s="5" t="s">
        <v>16</v>
      </c>
      <c r="S5" s="5" t="s">
        <v>17</v>
      </c>
      <c r="T5" s="5" t="s">
        <v>34</v>
      </c>
      <c r="U5" s="5" t="s">
        <v>16</v>
      </c>
      <c r="V5" s="5" t="s">
        <v>17</v>
      </c>
      <c r="W5" s="5" t="s">
        <v>34</v>
      </c>
      <c r="X5" s="5" t="s">
        <v>16</v>
      </c>
      <c r="Y5" s="155" t="s">
        <v>17</v>
      </c>
      <c r="Z5" s="1073"/>
    </row>
    <row r="6" spans="1:26" ht="7.5" customHeight="1">
      <c r="A6" s="191"/>
      <c r="B6" s="156"/>
      <c r="C6" s="6"/>
      <c r="D6" s="6"/>
      <c r="E6" s="192" t="s">
        <v>153</v>
      </c>
      <c r="F6" s="6"/>
      <c r="G6" s="192"/>
      <c r="H6" s="6"/>
      <c r="I6" s="192"/>
      <c r="J6" s="6"/>
      <c r="K6" s="6" t="s">
        <v>153</v>
      </c>
      <c r="L6" s="6"/>
      <c r="M6" s="6"/>
      <c r="N6" s="6" t="s">
        <v>153</v>
      </c>
      <c r="O6" s="6"/>
      <c r="P6" s="6"/>
      <c r="Q6" s="6" t="s">
        <v>153</v>
      </c>
      <c r="R6" s="6"/>
      <c r="S6" s="6"/>
      <c r="T6" s="6" t="s">
        <v>153</v>
      </c>
      <c r="U6" s="6"/>
      <c r="V6" s="6"/>
      <c r="W6" s="6" t="s">
        <v>153</v>
      </c>
      <c r="X6" s="6"/>
      <c r="Y6" s="6"/>
      <c r="Z6" s="163"/>
    </row>
    <row r="7" spans="1:26" ht="12.75" customHeight="1">
      <c r="A7" s="1065">
        <v>30</v>
      </c>
      <c r="B7" s="1066"/>
      <c r="C7" s="6">
        <v>2</v>
      </c>
      <c r="D7" s="6">
        <v>38</v>
      </c>
      <c r="E7" s="193">
        <v>21</v>
      </c>
      <c r="F7" s="194">
        <v>114</v>
      </c>
      <c r="G7" s="193">
        <v>10</v>
      </c>
      <c r="H7" s="6">
        <v>67</v>
      </c>
      <c r="I7" s="193">
        <v>11</v>
      </c>
      <c r="J7" s="6">
        <v>47</v>
      </c>
      <c r="K7" s="194">
        <v>9</v>
      </c>
      <c r="L7" s="6">
        <v>6</v>
      </c>
      <c r="M7" s="6">
        <v>3</v>
      </c>
      <c r="N7" s="194">
        <v>1452</v>
      </c>
      <c r="O7" s="194">
        <v>556</v>
      </c>
      <c r="P7" s="194">
        <v>896</v>
      </c>
      <c r="Q7" s="194">
        <v>482</v>
      </c>
      <c r="R7" s="6">
        <v>173</v>
      </c>
      <c r="S7" s="6">
        <v>309</v>
      </c>
      <c r="T7" s="194">
        <v>503</v>
      </c>
      <c r="U7" s="6">
        <v>198</v>
      </c>
      <c r="V7" s="6">
        <v>305</v>
      </c>
      <c r="W7" s="194">
        <v>467</v>
      </c>
      <c r="X7" s="6">
        <v>185</v>
      </c>
      <c r="Y7" s="6">
        <v>282</v>
      </c>
      <c r="Z7" s="162">
        <v>30</v>
      </c>
    </row>
    <row r="8" spans="1:26" ht="12.75" customHeight="1">
      <c r="A8" s="1067" t="s">
        <v>25</v>
      </c>
      <c r="B8" s="1068"/>
      <c r="C8" s="6">
        <v>2</v>
      </c>
      <c r="D8" s="6">
        <v>37</v>
      </c>
      <c r="E8" s="193">
        <v>27</v>
      </c>
      <c r="F8" s="194">
        <v>115</v>
      </c>
      <c r="G8" s="193">
        <v>14</v>
      </c>
      <c r="H8" s="6">
        <v>70</v>
      </c>
      <c r="I8" s="193">
        <v>13</v>
      </c>
      <c r="J8" s="6">
        <v>45</v>
      </c>
      <c r="K8" s="194">
        <v>10</v>
      </c>
      <c r="L8" s="6">
        <v>6</v>
      </c>
      <c r="M8" s="6">
        <v>4</v>
      </c>
      <c r="N8" s="194">
        <v>1415</v>
      </c>
      <c r="O8" s="194">
        <v>519</v>
      </c>
      <c r="P8" s="194">
        <v>896</v>
      </c>
      <c r="Q8" s="194">
        <v>483</v>
      </c>
      <c r="R8" s="6">
        <v>173</v>
      </c>
      <c r="S8" s="6">
        <v>310</v>
      </c>
      <c r="T8" s="194">
        <v>464</v>
      </c>
      <c r="U8" s="6">
        <v>164</v>
      </c>
      <c r="V8" s="6">
        <v>300</v>
      </c>
      <c r="W8" s="194">
        <v>468</v>
      </c>
      <c r="X8" s="6">
        <v>182</v>
      </c>
      <c r="Y8" s="6">
        <v>286</v>
      </c>
      <c r="Z8" s="162" t="s">
        <v>86</v>
      </c>
    </row>
    <row r="9" spans="1:26" ht="12.75" customHeight="1">
      <c r="A9" s="1067" t="s">
        <v>154</v>
      </c>
      <c r="B9" s="1068"/>
      <c r="C9" s="6">
        <v>2</v>
      </c>
      <c r="D9" s="6">
        <v>36</v>
      </c>
      <c r="E9" s="193">
        <v>28</v>
      </c>
      <c r="F9" s="194">
        <v>115</v>
      </c>
      <c r="G9" s="193">
        <v>11</v>
      </c>
      <c r="H9" s="6">
        <v>67</v>
      </c>
      <c r="I9" s="193">
        <v>17</v>
      </c>
      <c r="J9" s="6">
        <v>48</v>
      </c>
      <c r="K9" s="194">
        <v>11</v>
      </c>
      <c r="L9" s="6">
        <v>5</v>
      </c>
      <c r="M9" s="6">
        <v>6</v>
      </c>
      <c r="N9" s="194">
        <v>1364</v>
      </c>
      <c r="O9" s="194">
        <v>523</v>
      </c>
      <c r="P9" s="194">
        <v>841</v>
      </c>
      <c r="Q9" s="194">
        <v>478</v>
      </c>
      <c r="R9" s="6">
        <v>211</v>
      </c>
      <c r="S9" s="6">
        <v>267</v>
      </c>
      <c r="T9" s="194">
        <v>445</v>
      </c>
      <c r="U9" s="6">
        <v>158</v>
      </c>
      <c r="V9" s="6">
        <v>287</v>
      </c>
      <c r="W9" s="194">
        <v>441</v>
      </c>
      <c r="X9" s="6">
        <v>154</v>
      </c>
      <c r="Y9" s="6">
        <v>287</v>
      </c>
      <c r="Z9" s="162">
        <v>2</v>
      </c>
    </row>
    <row r="10" spans="1:26" ht="12.75" customHeight="1">
      <c r="A10" s="1067" t="s">
        <v>155</v>
      </c>
      <c r="B10" s="1068"/>
      <c r="C10" s="6">
        <v>2</v>
      </c>
      <c r="D10" s="6">
        <v>35</v>
      </c>
      <c r="E10" s="193">
        <v>31</v>
      </c>
      <c r="F10" s="194">
        <v>127</v>
      </c>
      <c r="G10" s="193">
        <v>15</v>
      </c>
      <c r="H10" s="6">
        <v>69</v>
      </c>
      <c r="I10" s="193">
        <v>16</v>
      </c>
      <c r="J10" s="6">
        <v>58</v>
      </c>
      <c r="K10" s="194">
        <v>9</v>
      </c>
      <c r="L10" s="6">
        <v>1</v>
      </c>
      <c r="M10" s="6">
        <v>8</v>
      </c>
      <c r="N10" s="194">
        <v>1272</v>
      </c>
      <c r="O10" s="194">
        <v>487</v>
      </c>
      <c r="P10" s="194">
        <v>785</v>
      </c>
      <c r="Q10" s="194">
        <v>413</v>
      </c>
      <c r="R10" s="6">
        <v>142</v>
      </c>
      <c r="S10" s="6">
        <v>271</v>
      </c>
      <c r="T10" s="194">
        <v>441</v>
      </c>
      <c r="U10" s="6">
        <v>192</v>
      </c>
      <c r="V10" s="6">
        <v>245</v>
      </c>
      <c r="W10" s="194">
        <v>422</v>
      </c>
      <c r="X10" s="6">
        <v>153</v>
      </c>
      <c r="Y10" s="6">
        <v>269</v>
      </c>
      <c r="Z10" s="162">
        <v>3</v>
      </c>
    </row>
    <row r="11" spans="1:26" s="28" customFormat="1" ht="12.75" customHeight="1">
      <c r="A11" s="1069" t="s">
        <v>156</v>
      </c>
      <c r="B11" s="1070"/>
      <c r="C11" s="164">
        <f>SUM(C13:C14)</f>
        <v>2</v>
      </c>
      <c r="D11" s="195">
        <f>SUM(D13:D14)</f>
        <v>34</v>
      </c>
      <c r="E11" s="196">
        <f t="shared" ref="E11:Y11" si="0">SUM(E13:E14)</f>
        <v>39</v>
      </c>
      <c r="F11" s="195">
        <f t="shared" si="0"/>
        <v>110</v>
      </c>
      <c r="G11" s="196">
        <f t="shared" si="0"/>
        <v>19</v>
      </c>
      <c r="H11" s="195">
        <f t="shared" si="0"/>
        <v>59</v>
      </c>
      <c r="I11" s="196">
        <f t="shared" si="0"/>
        <v>20</v>
      </c>
      <c r="J11" s="195">
        <f t="shared" si="0"/>
        <v>51</v>
      </c>
      <c r="K11" s="195">
        <f>SUM(K13:K14)</f>
        <v>9</v>
      </c>
      <c r="L11" s="195">
        <f t="shared" si="0"/>
        <v>3</v>
      </c>
      <c r="M11" s="195">
        <f t="shared" si="0"/>
        <v>6</v>
      </c>
      <c r="N11" s="195">
        <f t="shared" si="0"/>
        <v>1234</v>
      </c>
      <c r="O11" s="195">
        <f t="shared" si="0"/>
        <v>520</v>
      </c>
      <c r="P11" s="195">
        <f>SUM(P13:P14)</f>
        <v>714</v>
      </c>
      <c r="Q11" s="195">
        <f t="shared" si="0"/>
        <v>433</v>
      </c>
      <c r="R11" s="195">
        <f t="shared" si="0"/>
        <v>203</v>
      </c>
      <c r="S11" s="195">
        <f t="shared" si="0"/>
        <v>230</v>
      </c>
      <c r="T11" s="195">
        <f t="shared" si="0"/>
        <v>386</v>
      </c>
      <c r="U11" s="195">
        <f t="shared" si="0"/>
        <v>137</v>
      </c>
      <c r="V11" s="195">
        <f t="shared" si="0"/>
        <v>249</v>
      </c>
      <c r="W11" s="195">
        <f t="shared" si="0"/>
        <v>415</v>
      </c>
      <c r="X11" s="195">
        <f t="shared" si="0"/>
        <v>180</v>
      </c>
      <c r="Y11" s="195">
        <f t="shared" si="0"/>
        <v>235</v>
      </c>
      <c r="Z11" s="168">
        <v>4</v>
      </c>
    </row>
    <row r="12" spans="1:26" s="28" customFormat="1" ht="5.25" customHeight="1">
      <c r="A12" s="29"/>
      <c r="B12" s="197"/>
      <c r="C12" s="164"/>
      <c r="D12" s="198"/>
      <c r="E12" s="199"/>
      <c r="F12" s="198"/>
      <c r="G12" s="199"/>
      <c r="H12" s="198"/>
      <c r="I12" s="199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64"/>
    </row>
    <row r="13" spans="1:26" s="28" customFormat="1" ht="12.75" customHeight="1">
      <c r="A13" s="1075" t="s">
        <v>157</v>
      </c>
      <c r="B13" s="1076"/>
      <c r="C13" s="164">
        <v>1</v>
      </c>
      <c r="D13" s="200">
        <v>16</v>
      </c>
      <c r="E13" s="196">
        <f>SUM(G13,I13)</f>
        <v>7</v>
      </c>
      <c r="F13" s="195">
        <f>SUM(H13,J13)</f>
        <v>49</v>
      </c>
      <c r="G13" s="196">
        <v>5</v>
      </c>
      <c r="H13" s="200">
        <v>28</v>
      </c>
      <c r="I13" s="196">
        <v>2</v>
      </c>
      <c r="J13" s="200">
        <v>21</v>
      </c>
      <c r="K13" s="195">
        <f>SUM(L13:M13)</f>
        <v>6</v>
      </c>
      <c r="L13" s="200">
        <v>3</v>
      </c>
      <c r="M13" s="200">
        <v>3</v>
      </c>
      <c r="N13" s="195">
        <f>SUM(O13:P13)</f>
        <v>527</v>
      </c>
      <c r="O13" s="195">
        <v>254</v>
      </c>
      <c r="P13" s="195">
        <v>273</v>
      </c>
      <c r="Q13" s="195">
        <f>SUM(R13:S13)</f>
        <v>190</v>
      </c>
      <c r="R13" s="200">
        <v>105</v>
      </c>
      <c r="S13" s="200">
        <v>85</v>
      </c>
      <c r="T13" s="195">
        <f>SUM(U13:V13)</f>
        <v>153</v>
      </c>
      <c r="U13" s="200">
        <v>63</v>
      </c>
      <c r="V13" s="200">
        <v>90</v>
      </c>
      <c r="W13" s="195">
        <f>SUM(X13:Y13)</f>
        <v>184</v>
      </c>
      <c r="X13" s="200">
        <v>86</v>
      </c>
      <c r="Y13" s="200">
        <v>98</v>
      </c>
      <c r="Z13" s="201" t="s">
        <v>158</v>
      </c>
    </row>
    <row r="14" spans="1:26" s="28" customFormat="1" ht="12.75" customHeight="1">
      <c r="A14" s="1075" t="s">
        <v>159</v>
      </c>
      <c r="B14" s="1075"/>
      <c r="C14" s="164">
        <v>1</v>
      </c>
      <c r="D14" s="200">
        <v>18</v>
      </c>
      <c r="E14" s="196">
        <f>SUM(G14,I14)</f>
        <v>32</v>
      </c>
      <c r="F14" s="195">
        <f>SUM(H14,J14)</f>
        <v>61</v>
      </c>
      <c r="G14" s="196">
        <v>14</v>
      </c>
      <c r="H14" s="200">
        <v>31</v>
      </c>
      <c r="I14" s="196">
        <v>18</v>
      </c>
      <c r="J14" s="200">
        <v>30</v>
      </c>
      <c r="K14" s="195">
        <f>SUM(L14:M14)</f>
        <v>3</v>
      </c>
      <c r="L14" s="202">
        <v>0</v>
      </c>
      <c r="M14" s="200">
        <v>3</v>
      </c>
      <c r="N14" s="195">
        <f>SUM(O14:P14)</f>
        <v>707</v>
      </c>
      <c r="O14" s="195">
        <v>266</v>
      </c>
      <c r="P14" s="195">
        <v>441</v>
      </c>
      <c r="Q14" s="195">
        <f>SUM(R14:S14)</f>
        <v>243</v>
      </c>
      <c r="R14" s="200">
        <v>98</v>
      </c>
      <c r="S14" s="200">
        <v>145</v>
      </c>
      <c r="T14" s="195">
        <f>SUM(U14:V14)</f>
        <v>233</v>
      </c>
      <c r="U14" s="200">
        <v>74</v>
      </c>
      <c r="V14" s="200">
        <v>159</v>
      </c>
      <c r="W14" s="195">
        <f>SUM(X14:Y14)</f>
        <v>231</v>
      </c>
      <c r="X14" s="200">
        <v>94</v>
      </c>
      <c r="Y14" s="200">
        <v>137</v>
      </c>
      <c r="Z14" s="203" t="s">
        <v>160</v>
      </c>
    </row>
    <row r="15" spans="1:26" s="28" customFormat="1" ht="7.5" customHeight="1" thickBot="1">
      <c r="A15" s="204"/>
      <c r="B15" s="205"/>
      <c r="C15" s="204"/>
      <c r="D15" s="204"/>
      <c r="E15" s="206"/>
      <c r="F15" s="204"/>
      <c r="G15" s="206"/>
      <c r="H15" s="204"/>
      <c r="I15" s="206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7"/>
    </row>
    <row r="16" spans="1:26" ht="15" customHeight="1">
      <c r="A16" s="1" t="s">
        <v>161</v>
      </c>
      <c r="B16" s="6"/>
      <c r="C16" s="6"/>
      <c r="D16" s="6"/>
      <c r="E16" s="192"/>
      <c r="F16" s="6"/>
      <c r="G16" s="192"/>
      <c r="H16" s="6"/>
      <c r="I16" s="192"/>
      <c r="J16" s="6"/>
      <c r="K16" s="6"/>
      <c r="L16" s="6"/>
      <c r="M16" s="6"/>
      <c r="N16" s="6" t="s">
        <v>162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7" ht="15" customHeight="1">
      <c r="A17" s="1" t="s">
        <v>163</v>
      </c>
    </row>
    <row r="19" spans="1:7">
      <c r="G19" s="209"/>
    </row>
  </sheetData>
  <mergeCells count="19">
    <mergeCell ref="Z3:Z5"/>
    <mergeCell ref="Q4:S4"/>
    <mergeCell ref="T4:V4"/>
    <mergeCell ref="W4:Y4"/>
    <mergeCell ref="E5:F5"/>
    <mergeCell ref="A1:Y1"/>
    <mergeCell ref="A3:B5"/>
    <mergeCell ref="E3:J4"/>
    <mergeCell ref="K3:M4"/>
    <mergeCell ref="N3:P4"/>
    <mergeCell ref="A11:B11"/>
    <mergeCell ref="A13:B13"/>
    <mergeCell ref="A14:B14"/>
    <mergeCell ref="G5:H5"/>
    <mergeCell ref="I5:J5"/>
    <mergeCell ref="A7:B7"/>
    <mergeCell ref="A8:B8"/>
    <mergeCell ref="A9:B9"/>
    <mergeCell ref="A10:B10"/>
  </mergeCells>
  <phoneticPr fontId="3"/>
  <pageMargins left="0.59055118110236227" right="0.19685039370078741" top="0.98425196850393704" bottom="0.39370078740157483" header="0.51181102362204722" footer="0.51181102362204722"/>
  <pageSetup paperSize="9" scale="55" firstPageNumber="151" fitToWidth="2" orientation="portrait" useFirstPageNumber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AK29"/>
  <sheetViews>
    <sheetView view="pageBreakPreview" zoomScale="110" zoomScaleNormal="100" zoomScaleSheetLayoutView="110" workbookViewId="0">
      <selection activeCell="N29" sqref="N29"/>
    </sheetView>
  </sheetViews>
  <sheetFormatPr defaultRowHeight="12"/>
  <cols>
    <col min="1" max="1" width="11.625" style="1" customWidth="1"/>
    <col min="2" max="2" width="5" style="1" customWidth="1"/>
    <col min="3" max="4" width="4.875" style="1" customWidth="1"/>
    <col min="5" max="5" width="5" style="1" customWidth="1"/>
    <col min="6" max="7" width="4.875" style="1" customWidth="1"/>
    <col min="8" max="9" width="5.375" style="1" customWidth="1"/>
    <col min="10" max="10" width="5.75" style="1" customWidth="1"/>
    <col min="11" max="16" width="4.875" style="1" customWidth="1"/>
    <col min="17" max="25" width="4.375" style="1" customWidth="1"/>
    <col min="26" max="28" width="3.875" style="1" customWidth="1"/>
    <col min="29" max="36" width="4.375" style="1" customWidth="1"/>
    <col min="37" max="37" width="5.125" style="1" customWidth="1"/>
    <col min="38" max="38" width="4.375" style="1" customWidth="1"/>
    <col min="39" max="16384" width="9" style="1"/>
  </cols>
  <sheetData>
    <row r="1" spans="1:37" ht="22.5" customHeight="1"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 t="s">
        <v>164</v>
      </c>
      <c r="Q1" s="210" t="s">
        <v>165</v>
      </c>
      <c r="R1" s="211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7" ht="12.75" customHeight="1">
      <c r="P2" s="190" t="s">
        <v>166</v>
      </c>
      <c r="Q2" s="1" t="s">
        <v>167</v>
      </c>
      <c r="R2" s="190"/>
    </row>
    <row r="3" spans="1:37" ht="6.75" customHeight="1" thickBot="1">
      <c r="B3" s="6"/>
      <c r="E3" s="6"/>
      <c r="X3" s="6"/>
      <c r="Y3" s="6"/>
      <c r="Z3" s="6"/>
      <c r="AB3" s="6"/>
      <c r="AC3" s="6"/>
      <c r="AD3" s="6"/>
      <c r="AE3" s="6"/>
      <c r="AF3" s="6"/>
      <c r="AG3" s="6"/>
      <c r="AH3" s="6"/>
      <c r="AK3" s="3"/>
    </row>
    <row r="4" spans="1:37" s="214" customFormat="1" ht="10.5">
      <c r="A4" s="1095" t="s">
        <v>168</v>
      </c>
      <c r="B4" s="1096" t="s">
        <v>169</v>
      </c>
      <c r="C4" s="1097"/>
      <c r="D4" s="1095"/>
      <c r="E4" s="1115" t="s">
        <v>170</v>
      </c>
      <c r="F4" s="1097"/>
      <c r="G4" s="1095"/>
      <c r="H4" s="1116" t="s">
        <v>171</v>
      </c>
      <c r="I4" s="1117"/>
      <c r="J4" s="1118"/>
      <c r="K4" s="1116" t="s">
        <v>171</v>
      </c>
      <c r="L4" s="1117"/>
      <c r="M4" s="1118"/>
      <c r="N4" s="1105" t="s">
        <v>172</v>
      </c>
      <c r="O4" s="1106"/>
      <c r="P4" s="1107"/>
      <c r="Q4" s="1108" t="s">
        <v>173</v>
      </c>
      <c r="R4" s="1109"/>
      <c r="S4" s="1110"/>
      <c r="T4" s="212"/>
      <c r="U4" s="212"/>
      <c r="V4" s="213"/>
      <c r="W4" s="1095" t="s">
        <v>174</v>
      </c>
      <c r="X4" s="1100"/>
      <c r="Y4" s="1100"/>
      <c r="Z4" s="1100" t="s">
        <v>175</v>
      </c>
      <c r="AA4" s="1100"/>
      <c r="AB4" s="1096"/>
      <c r="AC4" s="1103" t="s">
        <v>176</v>
      </c>
      <c r="AD4" s="1104"/>
      <c r="AE4" s="1104"/>
      <c r="AF4" s="1104"/>
      <c r="AG4" s="1104"/>
      <c r="AH4" s="1104"/>
      <c r="AI4" s="1104"/>
      <c r="AJ4" s="1104"/>
      <c r="AK4" s="1077" t="s">
        <v>177</v>
      </c>
    </row>
    <row r="5" spans="1:37" s="214" customFormat="1" ht="10.5">
      <c r="A5" s="1087"/>
      <c r="B5" s="1098"/>
      <c r="C5" s="1086"/>
      <c r="D5" s="1087"/>
      <c r="E5" s="1098"/>
      <c r="F5" s="1086"/>
      <c r="G5" s="1087"/>
      <c r="H5" s="1080" t="s">
        <v>178</v>
      </c>
      <c r="I5" s="1081"/>
      <c r="J5" s="1082"/>
      <c r="K5" s="1083" t="s">
        <v>179</v>
      </c>
      <c r="L5" s="1084"/>
      <c r="M5" s="997"/>
      <c r="N5" s="1083" t="s">
        <v>180</v>
      </c>
      <c r="O5" s="1084"/>
      <c r="P5" s="997"/>
      <c r="Q5" s="1111"/>
      <c r="R5" s="1111"/>
      <c r="S5" s="1112"/>
      <c r="T5" s="1098" t="s">
        <v>181</v>
      </c>
      <c r="U5" s="1086"/>
      <c r="V5" s="1087"/>
      <c r="W5" s="1087"/>
      <c r="X5" s="1101"/>
      <c r="Y5" s="1101"/>
      <c r="Z5" s="1101"/>
      <c r="AA5" s="1101"/>
      <c r="AB5" s="1098"/>
      <c r="AC5" s="1085" t="s">
        <v>182</v>
      </c>
      <c r="AD5" s="1086"/>
      <c r="AE5" s="1087"/>
      <c r="AF5" s="1088" t="s">
        <v>183</v>
      </c>
      <c r="AG5" s="1089"/>
      <c r="AH5" s="1089"/>
      <c r="AI5" s="1089"/>
      <c r="AJ5" s="1089"/>
      <c r="AK5" s="1078"/>
    </row>
    <row r="6" spans="1:37" s="214" customFormat="1" ht="10.5">
      <c r="A6" s="1087"/>
      <c r="B6" s="1099"/>
      <c r="C6" s="1093"/>
      <c r="D6" s="1094"/>
      <c r="E6" s="215"/>
      <c r="F6" s="216"/>
      <c r="G6" s="217" t="s">
        <v>184</v>
      </c>
      <c r="H6" s="218"/>
      <c r="I6" s="219"/>
      <c r="J6" s="220" t="s">
        <v>185</v>
      </c>
      <c r="K6" s="215"/>
      <c r="L6" s="216"/>
      <c r="M6" s="220" t="s">
        <v>186</v>
      </c>
      <c r="N6" s="218"/>
      <c r="O6" s="219"/>
      <c r="P6" s="220" t="s">
        <v>187</v>
      </c>
      <c r="Q6" s="1113"/>
      <c r="R6" s="1113"/>
      <c r="S6" s="1114"/>
      <c r="T6" s="1099"/>
      <c r="U6" s="1093"/>
      <c r="V6" s="1094"/>
      <c r="W6" s="1094"/>
      <c r="X6" s="1102"/>
      <c r="Y6" s="1102"/>
      <c r="Z6" s="1102"/>
      <c r="AA6" s="1102"/>
      <c r="AB6" s="1099"/>
      <c r="AC6" s="1092" t="s">
        <v>188</v>
      </c>
      <c r="AD6" s="1093"/>
      <c r="AE6" s="1094"/>
      <c r="AF6" s="1090"/>
      <c r="AG6" s="1091"/>
      <c r="AH6" s="1091"/>
      <c r="AI6" s="1091"/>
      <c r="AJ6" s="1091"/>
      <c r="AK6" s="1078"/>
    </row>
    <row r="7" spans="1:37" s="214" customFormat="1" ht="10.5">
      <c r="A7" s="1094"/>
      <c r="B7" s="221" t="s">
        <v>189</v>
      </c>
      <c r="C7" s="222" t="s">
        <v>190</v>
      </c>
      <c r="D7" s="222" t="s">
        <v>191</v>
      </c>
      <c r="E7" s="222" t="s">
        <v>189</v>
      </c>
      <c r="F7" s="222" t="s">
        <v>190</v>
      </c>
      <c r="G7" s="222" t="s">
        <v>191</v>
      </c>
      <c r="H7" s="222" t="s">
        <v>189</v>
      </c>
      <c r="I7" s="222" t="s">
        <v>190</v>
      </c>
      <c r="J7" s="222" t="s">
        <v>191</v>
      </c>
      <c r="K7" s="222" t="s">
        <v>189</v>
      </c>
      <c r="L7" s="222" t="s">
        <v>190</v>
      </c>
      <c r="M7" s="222" t="s">
        <v>191</v>
      </c>
      <c r="N7" s="222" t="s">
        <v>189</v>
      </c>
      <c r="O7" s="222" t="s">
        <v>190</v>
      </c>
      <c r="P7" s="222" t="s">
        <v>191</v>
      </c>
      <c r="Q7" s="222" t="s">
        <v>189</v>
      </c>
      <c r="R7" s="222" t="s">
        <v>190</v>
      </c>
      <c r="S7" s="222" t="s">
        <v>191</v>
      </c>
      <c r="T7" s="222" t="s">
        <v>189</v>
      </c>
      <c r="U7" s="222" t="s">
        <v>190</v>
      </c>
      <c r="V7" s="222" t="s">
        <v>191</v>
      </c>
      <c r="W7" s="222" t="s">
        <v>189</v>
      </c>
      <c r="X7" s="222" t="s">
        <v>190</v>
      </c>
      <c r="Y7" s="222" t="s">
        <v>191</v>
      </c>
      <c r="Z7" s="222" t="s">
        <v>189</v>
      </c>
      <c r="AA7" s="222" t="s">
        <v>190</v>
      </c>
      <c r="AB7" s="223" t="s">
        <v>191</v>
      </c>
      <c r="AC7" s="224" t="s">
        <v>192</v>
      </c>
      <c r="AD7" s="222" t="s">
        <v>190</v>
      </c>
      <c r="AE7" s="222" t="s">
        <v>191</v>
      </c>
      <c r="AF7" s="225" t="s">
        <v>192</v>
      </c>
      <c r="AG7" s="226" t="s">
        <v>193</v>
      </c>
      <c r="AH7" s="226" t="s">
        <v>194</v>
      </c>
      <c r="AI7" s="226" t="s">
        <v>195</v>
      </c>
      <c r="AJ7" s="227" t="s">
        <v>196</v>
      </c>
      <c r="AK7" s="1079"/>
    </row>
    <row r="8" spans="1:37" s="214" customFormat="1" ht="12.75" customHeight="1">
      <c r="A8" s="228" t="s">
        <v>197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30"/>
      <c r="AK8" s="231"/>
    </row>
    <row r="9" spans="1:37" s="214" customFormat="1" ht="12.75" customHeight="1">
      <c r="A9" s="232">
        <v>29</v>
      </c>
      <c r="B9" s="233">
        <v>1013</v>
      </c>
      <c r="C9" s="234">
        <v>536</v>
      </c>
      <c r="D9" s="234">
        <v>477</v>
      </c>
      <c r="E9" s="234">
        <v>998</v>
      </c>
      <c r="F9" s="234">
        <v>523</v>
      </c>
      <c r="G9" s="234">
        <v>475</v>
      </c>
      <c r="H9" s="234">
        <v>1</v>
      </c>
      <c r="I9" s="235">
        <v>1</v>
      </c>
      <c r="J9" s="235" t="s">
        <v>198</v>
      </c>
      <c r="K9" s="234" t="s">
        <v>198</v>
      </c>
      <c r="L9" s="234" t="s">
        <v>198</v>
      </c>
      <c r="M9" s="234" t="s">
        <v>198</v>
      </c>
      <c r="N9" s="234" t="s">
        <v>198</v>
      </c>
      <c r="O9" s="234" t="s">
        <v>198</v>
      </c>
      <c r="P9" s="234" t="s">
        <v>198</v>
      </c>
      <c r="Q9" s="234">
        <v>12</v>
      </c>
      <c r="R9" s="234">
        <v>11</v>
      </c>
      <c r="S9" s="234">
        <v>1</v>
      </c>
      <c r="T9" s="234" t="s">
        <v>198</v>
      </c>
      <c r="U9" s="234" t="s">
        <v>198</v>
      </c>
      <c r="V9" s="234" t="s">
        <v>198</v>
      </c>
      <c r="W9" s="234">
        <v>2</v>
      </c>
      <c r="X9" s="234">
        <v>1</v>
      </c>
      <c r="Y9" s="234">
        <v>1</v>
      </c>
      <c r="Z9" s="234" t="s">
        <v>198</v>
      </c>
      <c r="AA9" s="234" t="s">
        <v>198</v>
      </c>
      <c r="AB9" s="234" t="s">
        <v>198</v>
      </c>
      <c r="AC9" s="234">
        <v>20</v>
      </c>
      <c r="AD9" s="234">
        <v>14</v>
      </c>
      <c r="AE9" s="234">
        <v>6</v>
      </c>
      <c r="AF9" s="234" t="s">
        <v>198</v>
      </c>
      <c r="AG9" s="234" t="s">
        <v>198</v>
      </c>
      <c r="AH9" s="234" t="s">
        <v>198</v>
      </c>
      <c r="AI9" s="234" t="s">
        <v>198</v>
      </c>
      <c r="AJ9" s="234" t="s">
        <v>198</v>
      </c>
      <c r="AK9" s="236">
        <v>29</v>
      </c>
    </row>
    <row r="10" spans="1:37" s="214" customFormat="1" ht="12.75" customHeight="1">
      <c r="A10" s="237" t="s">
        <v>199</v>
      </c>
      <c r="B10" s="233">
        <v>946</v>
      </c>
      <c r="C10" s="234">
        <v>493</v>
      </c>
      <c r="D10" s="234">
        <v>453</v>
      </c>
      <c r="E10" s="234">
        <v>926</v>
      </c>
      <c r="F10" s="234">
        <v>477</v>
      </c>
      <c r="G10" s="234">
        <v>449</v>
      </c>
      <c r="H10" s="234">
        <v>1</v>
      </c>
      <c r="I10" s="235">
        <v>1</v>
      </c>
      <c r="J10" s="235">
        <v>0</v>
      </c>
      <c r="K10" s="234">
        <v>0</v>
      </c>
      <c r="L10" s="234">
        <v>0</v>
      </c>
      <c r="M10" s="234">
        <v>0</v>
      </c>
      <c r="N10" s="234">
        <v>1</v>
      </c>
      <c r="O10" s="234">
        <v>1</v>
      </c>
      <c r="P10" s="234">
        <v>0</v>
      </c>
      <c r="Q10" s="234">
        <v>10</v>
      </c>
      <c r="R10" s="234">
        <v>8</v>
      </c>
      <c r="S10" s="234">
        <v>2</v>
      </c>
      <c r="T10" s="234">
        <v>1</v>
      </c>
      <c r="U10" s="234">
        <v>0</v>
      </c>
      <c r="V10" s="234">
        <v>1</v>
      </c>
      <c r="W10" s="234">
        <v>8</v>
      </c>
      <c r="X10" s="234">
        <v>6</v>
      </c>
      <c r="Y10" s="234">
        <v>2</v>
      </c>
      <c r="Z10" s="234">
        <v>0</v>
      </c>
      <c r="AA10" s="234">
        <v>0</v>
      </c>
      <c r="AB10" s="234">
        <v>0</v>
      </c>
      <c r="AC10" s="234">
        <v>35</v>
      </c>
      <c r="AD10" s="234">
        <v>29</v>
      </c>
      <c r="AE10" s="234">
        <v>6</v>
      </c>
      <c r="AF10" s="234" t="s">
        <v>198</v>
      </c>
      <c r="AG10" s="234" t="s">
        <v>198</v>
      </c>
      <c r="AH10" s="235" t="s">
        <v>198</v>
      </c>
      <c r="AI10" s="235" t="s">
        <v>198</v>
      </c>
      <c r="AJ10" s="235" t="s">
        <v>198</v>
      </c>
      <c r="AK10" s="236">
        <v>30</v>
      </c>
    </row>
    <row r="11" spans="1:37" s="214" customFormat="1" ht="12.75" customHeight="1">
      <c r="A11" s="237" t="s">
        <v>200</v>
      </c>
      <c r="B11" s="233">
        <v>913</v>
      </c>
      <c r="C11" s="234">
        <v>471</v>
      </c>
      <c r="D11" s="234">
        <v>442</v>
      </c>
      <c r="E11" s="234">
        <v>893</v>
      </c>
      <c r="F11" s="234">
        <v>459</v>
      </c>
      <c r="G11" s="234">
        <v>434</v>
      </c>
      <c r="H11" s="234">
        <v>0</v>
      </c>
      <c r="I11" s="235">
        <v>0</v>
      </c>
      <c r="J11" s="235">
        <v>0</v>
      </c>
      <c r="K11" s="234">
        <v>0</v>
      </c>
      <c r="L11" s="234">
        <v>0</v>
      </c>
      <c r="M11" s="234">
        <v>0</v>
      </c>
      <c r="N11" s="234">
        <v>0</v>
      </c>
      <c r="O11" s="234">
        <v>0</v>
      </c>
      <c r="P11" s="234">
        <v>0</v>
      </c>
      <c r="Q11" s="234">
        <v>15</v>
      </c>
      <c r="R11" s="234">
        <v>10</v>
      </c>
      <c r="S11" s="234">
        <v>5</v>
      </c>
      <c r="T11" s="234">
        <v>0</v>
      </c>
      <c r="U11" s="234">
        <v>0</v>
      </c>
      <c r="V11" s="234">
        <v>0</v>
      </c>
      <c r="W11" s="234">
        <v>5</v>
      </c>
      <c r="X11" s="234">
        <v>2</v>
      </c>
      <c r="Y11" s="234">
        <v>3</v>
      </c>
      <c r="Z11" s="234">
        <v>0</v>
      </c>
      <c r="AA11" s="234">
        <v>0</v>
      </c>
      <c r="AB11" s="234">
        <v>0</v>
      </c>
      <c r="AC11" s="234">
        <v>29</v>
      </c>
      <c r="AD11" s="234">
        <v>12</v>
      </c>
      <c r="AE11" s="234">
        <v>17</v>
      </c>
      <c r="AF11" s="234" t="s">
        <v>198</v>
      </c>
      <c r="AG11" s="234" t="s">
        <v>198</v>
      </c>
      <c r="AH11" s="235" t="s">
        <v>198</v>
      </c>
      <c r="AI11" s="235" t="s">
        <v>198</v>
      </c>
      <c r="AJ11" s="235" t="s">
        <v>198</v>
      </c>
      <c r="AK11" s="236" t="s">
        <v>86</v>
      </c>
    </row>
    <row r="12" spans="1:37" s="214" customFormat="1" ht="12.75" customHeight="1">
      <c r="A12" s="237" t="s">
        <v>201</v>
      </c>
      <c r="B12" s="233">
        <v>879</v>
      </c>
      <c r="C12" s="234">
        <v>444</v>
      </c>
      <c r="D12" s="234">
        <v>435</v>
      </c>
      <c r="E12" s="234">
        <v>866</v>
      </c>
      <c r="F12" s="234">
        <v>439</v>
      </c>
      <c r="G12" s="234">
        <v>427</v>
      </c>
      <c r="H12" s="234">
        <v>0</v>
      </c>
      <c r="I12" s="235">
        <v>0</v>
      </c>
      <c r="J12" s="235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12</v>
      </c>
      <c r="R12" s="234">
        <v>5</v>
      </c>
      <c r="S12" s="234">
        <v>7</v>
      </c>
      <c r="T12" s="234">
        <v>0</v>
      </c>
      <c r="U12" s="234">
        <v>0</v>
      </c>
      <c r="V12" s="234">
        <v>0</v>
      </c>
      <c r="W12" s="234">
        <v>1</v>
      </c>
      <c r="X12" s="234">
        <v>0</v>
      </c>
      <c r="Y12" s="234">
        <v>1</v>
      </c>
      <c r="Z12" s="234">
        <v>0</v>
      </c>
      <c r="AA12" s="234">
        <v>0</v>
      </c>
      <c r="AB12" s="234">
        <v>0</v>
      </c>
      <c r="AC12" s="234">
        <v>41</v>
      </c>
      <c r="AD12" s="234">
        <v>29</v>
      </c>
      <c r="AE12" s="234">
        <v>12</v>
      </c>
      <c r="AF12" s="234" t="s">
        <v>198</v>
      </c>
      <c r="AG12" s="234" t="s">
        <v>198</v>
      </c>
      <c r="AH12" s="235" t="s">
        <v>198</v>
      </c>
      <c r="AI12" s="235" t="s">
        <v>198</v>
      </c>
      <c r="AJ12" s="235" t="s">
        <v>198</v>
      </c>
      <c r="AK12" s="236">
        <v>2</v>
      </c>
    </row>
    <row r="13" spans="1:37" s="245" customFormat="1" ht="12.75" customHeight="1">
      <c r="A13" s="238" t="s">
        <v>202</v>
      </c>
      <c r="B13" s="239">
        <f>SUM(C13:D13)</f>
        <v>882</v>
      </c>
      <c r="C13" s="240">
        <f>SUM(F13,I13,L13,O13,R13,U13,X13,AA13)</f>
        <v>436</v>
      </c>
      <c r="D13" s="240">
        <f>SUM(G13,J13,M13,P13,S13,V13,Y13,AB13)</f>
        <v>446</v>
      </c>
      <c r="E13" s="240">
        <f>SUM(F13:G13)</f>
        <v>865</v>
      </c>
      <c r="F13" s="241">
        <v>426</v>
      </c>
      <c r="G13" s="241">
        <v>439</v>
      </c>
      <c r="H13" s="242">
        <f>SUM(I13:J13)</f>
        <v>1</v>
      </c>
      <c r="I13" s="243">
        <v>0</v>
      </c>
      <c r="J13" s="243">
        <v>1</v>
      </c>
      <c r="K13" s="242">
        <f>SUM(L13:M13)</f>
        <v>0</v>
      </c>
      <c r="L13" s="243">
        <v>0</v>
      </c>
      <c r="M13" s="243">
        <v>0</v>
      </c>
      <c r="N13" s="242">
        <f>SUM(O13:P13)</f>
        <v>0</v>
      </c>
      <c r="O13" s="243">
        <v>0</v>
      </c>
      <c r="P13" s="243">
        <v>0</v>
      </c>
      <c r="Q13" s="242">
        <f>SUM(R13:S13)</f>
        <v>8</v>
      </c>
      <c r="R13" s="242">
        <v>5</v>
      </c>
      <c r="S13" s="242">
        <v>3</v>
      </c>
      <c r="T13" s="242">
        <f>SUM(U13:V13)</f>
        <v>0</v>
      </c>
      <c r="U13" s="243">
        <v>0</v>
      </c>
      <c r="V13" s="242">
        <v>0</v>
      </c>
      <c r="W13" s="242">
        <f>SUM(X13:Y13)</f>
        <v>8</v>
      </c>
      <c r="X13" s="242">
        <v>5</v>
      </c>
      <c r="Y13" s="242">
        <v>3</v>
      </c>
      <c r="Z13" s="242">
        <f>SUM(AA13:AB13)</f>
        <v>0</v>
      </c>
      <c r="AA13" s="243">
        <v>0</v>
      </c>
      <c r="AB13" s="243">
        <v>0</v>
      </c>
      <c r="AC13" s="242">
        <f>SUM(AD13:AE13)</f>
        <v>33</v>
      </c>
      <c r="AD13" s="242">
        <v>29</v>
      </c>
      <c r="AE13" s="242">
        <v>4</v>
      </c>
      <c r="AF13" s="243" t="s">
        <v>203</v>
      </c>
      <c r="AG13" s="243">
        <v>0</v>
      </c>
      <c r="AH13" s="243">
        <v>0</v>
      </c>
      <c r="AI13" s="243">
        <v>0</v>
      </c>
      <c r="AJ13" s="243">
        <v>0</v>
      </c>
      <c r="AK13" s="244">
        <v>3</v>
      </c>
    </row>
    <row r="14" spans="1:37" s="214" customFormat="1" ht="6.75" customHeight="1" thickBot="1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8"/>
    </row>
    <row r="15" spans="1:37" ht="6.7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7" s="214" customFormat="1" ht="10.5" customHeight="1">
      <c r="A16" s="1095" t="s">
        <v>168</v>
      </c>
      <c r="B16" s="1096" t="s">
        <v>169</v>
      </c>
      <c r="C16" s="1097"/>
      <c r="D16" s="1095"/>
      <c r="E16" s="1115" t="s">
        <v>204</v>
      </c>
      <c r="F16" s="1097"/>
      <c r="G16" s="1095"/>
      <c r="H16" s="1116" t="s">
        <v>171</v>
      </c>
      <c r="I16" s="1117"/>
      <c r="J16" s="1118"/>
      <c r="K16" s="1116" t="s">
        <v>171</v>
      </c>
      <c r="L16" s="1117"/>
      <c r="M16" s="1118"/>
      <c r="N16" s="1105" t="s">
        <v>172</v>
      </c>
      <c r="O16" s="1106"/>
      <c r="P16" s="1107"/>
      <c r="Q16" s="1108" t="s">
        <v>173</v>
      </c>
      <c r="R16" s="1109"/>
      <c r="S16" s="1110"/>
      <c r="T16" s="1115" t="s">
        <v>181</v>
      </c>
      <c r="U16" s="1097"/>
      <c r="V16" s="1095"/>
      <c r="W16" s="1095" t="s">
        <v>174</v>
      </c>
      <c r="X16" s="1100"/>
      <c r="Y16" s="1100"/>
      <c r="Z16" s="1100" t="s">
        <v>175</v>
      </c>
      <c r="AA16" s="1100"/>
      <c r="AB16" s="1096"/>
      <c r="AC16" s="1103" t="s">
        <v>176</v>
      </c>
      <c r="AD16" s="1104"/>
      <c r="AE16" s="1104"/>
      <c r="AF16" s="1104"/>
      <c r="AG16" s="1104"/>
      <c r="AH16" s="1104"/>
      <c r="AI16" s="1104"/>
      <c r="AJ16" s="1104"/>
      <c r="AK16" s="1077" t="s">
        <v>177</v>
      </c>
    </row>
    <row r="17" spans="1:37" s="214" customFormat="1" ht="10.5" customHeight="1">
      <c r="A17" s="1087"/>
      <c r="B17" s="1098"/>
      <c r="C17" s="1086"/>
      <c r="D17" s="1087"/>
      <c r="E17" s="1098"/>
      <c r="F17" s="1086"/>
      <c r="G17" s="1087"/>
      <c r="H17" s="1080" t="s">
        <v>205</v>
      </c>
      <c r="I17" s="1081"/>
      <c r="J17" s="1082"/>
      <c r="K17" s="1083" t="s">
        <v>179</v>
      </c>
      <c r="L17" s="1084"/>
      <c r="M17" s="997"/>
      <c r="N17" s="1083" t="s">
        <v>180</v>
      </c>
      <c r="O17" s="1084"/>
      <c r="P17" s="997"/>
      <c r="Q17" s="1111"/>
      <c r="R17" s="1111"/>
      <c r="S17" s="1112"/>
      <c r="T17" s="1098"/>
      <c r="U17" s="1086"/>
      <c r="V17" s="1087"/>
      <c r="W17" s="1087"/>
      <c r="X17" s="1101"/>
      <c r="Y17" s="1101"/>
      <c r="Z17" s="1101"/>
      <c r="AA17" s="1101"/>
      <c r="AB17" s="1098"/>
      <c r="AC17" s="1085" t="s">
        <v>182</v>
      </c>
      <c r="AD17" s="1086"/>
      <c r="AE17" s="1087"/>
      <c r="AF17" s="1088" t="s">
        <v>183</v>
      </c>
      <c r="AG17" s="1089"/>
      <c r="AH17" s="1089"/>
      <c r="AI17" s="1089"/>
      <c r="AJ17" s="1089"/>
      <c r="AK17" s="1078"/>
    </row>
    <row r="18" spans="1:37" s="214" customFormat="1" ht="10.5">
      <c r="A18" s="1087"/>
      <c r="B18" s="1099"/>
      <c r="C18" s="1093"/>
      <c r="D18" s="1094"/>
      <c r="E18" s="215"/>
      <c r="F18" s="216"/>
      <c r="G18" s="217" t="s">
        <v>184</v>
      </c>
      <c r="H18" s="218"/>
      <c r="I18" s="219"/>
      <c r="J18" s="220" t="s">
        <v>185</v>
      </c>
      <c r="K18" s="215"/>
      <c r="L18" s="216"/>
      <c r="M18" s="220" t="s">
        <v>186</v>
      </c>
      <c r="N18" s="218"/>
      <c r="O18" s="219"/>
      <c r="P18" s="220" t="s">
        <v>187</v>
      </c>
      <c r="Q18" s="1113"/>
      <c r="R18" s="1113"/>
      <c r="S18" s="1114"/>
      <c r="T18" s="1099"/>
      <c r="U18" s="1093"/>
      <c r="V18" s="1094"/>
      <c r="W18" s="1094"/>
      <c r="X18" s="1102"/>
      <c r="Y18" s="1102"/>
      <c r="Z18" s="1102"/>
      <c r="AA18" s="1102"/>
      <c r="AB18" s="1099"/>
      <c r="AC18" s="1092" t="s">
        <v>188</v>
      </c>
      <c r="AD18" s="1093"/>
      <c r="AE18" s="1094"/>
      <c r="AF18" s="1090"/>
      <c r="AG18" s="1091"/>
      <c r="AH18" s="1091"/>
      <c r="AI18" s="1091"/>
      <c r="AJ18" s="1091"/>
      <c r="AK18" s="1078"/>
    </row>
    <row r="19" spans="1:37" s="214" customFormat="1" ht="10.5">
      <c r="A19" s="1094"/>
      <c r="B19" s="221" t="s">
        <v>189</v>
      </c>
      <c r="C19" s="222" t="s">
        <v>190</v>
      </c>
      <c r="D19" s="222" t="s">
        <v>191</v>
      </c>
      <c r="E19" s="222" t="s">
        <v>189</v>
      </c>
      <c r="F19" s="222" t="s">
        <v>190</v>
      </c>
      <c r="G19" s="222" t="s">
        <v>191</v>
      </c>
      <c r="H19" s="222" t="s">
        <v>189</v>
      </c>
      <c r="I19" s="222" t="s">
        <v>190</v>
      </c>
      <c r="J19" s="222" t="s">
        <v>191</v>
      </c>
      <c r="K19" s="222" t="s">
        <v>189</v>
      </c>
      <c r="L19" s="222" t="s">
        <v>190</v>
      </c>
      <c r="M19" s="222" t="s">
        <v>191</v>
      </c>
      <c r="N19" s="222" t="s">
        <v>189</v>
      </c>
      <c r="O19" s="222" t="s">
        <v>190</v>
      </c>
      <c r="P19" s="222" t="s">
        <v>191</v>
      </c>
      <c r="Q19" s="222" t="s">
        <v>189</v>
      </c>
      <c r="R19" s="222" t="s">
        <v>190</v>
      </c>
      <c r="S19" s="222" t="s">
        <v>191</v>
      </c>
      <c r="T19" s="222" t="s">
        <v>189</v>
      </c>
      <c r="U19" s="222" t="s">
        <v>190</v>
      </c>
      <c r="V19" s="222" t="s">
        <v>191</v>
      </c>
      <c r="W19" s="222" t="s">
        <v>189</v>
      </c>
      <c r="X19" s="222" t="s">
        <v>190</v>
      </c>
      <c r="Y19" s="222" t="s">
        <v>191</v>
      </c>
      <c r="Z19" s="222" t="s">
        <v>189</v>
      </c>
      <c r="AA19" s="222" t="s">
        <v>190</v>
      </c>
      <c r="AB19" s="223" t="s">
        <v>191</v>
      </c>
      <c r="AC19" s="224" t="s">
        <v>189</v>
      </c>
      <c r="AD19" s="222" t="s">
        <v>190</v>
      </c>
      <c r="AE19" s="222" t="s">
        <v>191</v>
      </c>
      <c r="AF19" s="225" t="s">
        <v>192</v>
      </c>
      <c r="AG19" s="226" t="s">
        <v>193</v>
      </c>
      <c r="AH19" s="226" t="s">
        <v>194</v>
      </c>
      <c r="AI19" s="226" t="s">
        <v>195</v>
      </c>
      <c r="AJ19" s="227" t="s">
        <v>196</v>
      </c>
      <c r="AK19" s="1079"/>
    </row>
    <row r="20" spans="1:37" s="214" customFormat="1" ht="12.75" customHeight="1">
      <c r="A20" s="228" t="s">
        <v>206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29"/>
      <c r="AJ20" s="230"/>
      <c r="AK20" s="236"/>
    </row>
    <row r="21" spans="1:37" s="214" customFormat="1" ht="12.75" customHeight="1">
      <c r="A21" s="232">
        <f>A9</f>
        <v>29</v>
      </c>
      <c r="B21" s="233">
        <v>532</v>
      </c>
      <c r="C21" s="234">
        <v>197</v>
      </c>
      <c r="D21" s="234">
        <v>335</v>
      </c>
      <c r="E21" s="234">
        <v>206</v>
      </c>
      <c r="F21" s="234">
        <v>88</v>
      </c>
      <c r="G21" s="234">
        <v>118</v>
      </c>
      <c r="H21" s="234">
        <v>157</v>
      </c>
      <c r="I21" s="234">
        <v>48</v>
      </c>
      <c r="J21" s="234">
        <v>109</v>
      </c>
      <c r="K21" s="234">
        <v>2</v>
      </c>
      <c r="L21" s="234">
        <v>2</v>
      </c>
      <c r="M21" s="234" t="s">
        <v>198</v>
      </c>
      <c r="N21" s="234">
        <v>1</v>
      </c>
      <c r="O21" s="234">
        <v>1</v>
      </c>
      <c r="P21" s="234" t="s">
        <v>198</v>
      </c>
      <c r="Q21" s="234">
        <v>104</v>
      </c>
      <c r="R21" s="234">
        <v>40</v>
      </c>
      <c r="S21" s="234">
        <v>64</v>
      </c>
      <c r="T21" s="234">
        <v>43</v>
      </c>
      <c r="U21" s="234">
        <v>8</v>
      </c>
      <c r="V21" s="234">
        <v>35</v>
      </c>
      <c r="W21" s="234">
        <v>19</v>
      </c>
      <c r="X21" s="234">
        <v>10</v>
      </c>
      <c r="Y21" s="234">
        <v>9</v>
      </c>
      <c r="Z21" s="234" t="s">
        <v>198</v>
      </c>
      <c r="AA21" s="234" t="s">
        <v>198</v>
      </c>
      <c r="AB21" s="234" t="s">
        <v>198</v>
      </c>
      <c r="AC21" s="250" t="s">
        <v>207</v>
      </c>
      <c r="AD21" s="250" t="s">
        <v>207</v>
      </c>
      <c r="AE21" s="250" t="s">
        <v>207</v>
      </c>
      <c r="AF21" s="250" t="s">
        <v>198</v>
      </c>
      <c r="AG21" s="250" t="s">
        <v>198</v>
      </c>
      <c r="AH21" s="250" t="s">
        <v>198</v>
      </c>
      <c r="AI21" s="251" t="s">
        <v>198</v>
      </c>
      <c r="AJ21" s="251" t="s">
        <v>198</v>
      </c>
      <c r="AK21" s="236">
        <v>30</v>
      </c>
    </row>
    <row r="22" spans="1:37" s="214" customFormat="1" ht="12.75" customHeight="1">
      <c r="A22" s="237" t="str">
        <f>A10</f>
        <v>平成30年度</v>
      </c>
      <c r="B22" s="233">
        <v>527</v>
      </c>
      <c r="C22" s="234">
        <v>194</v>
      </c>
      <c r="D22" s="234">
        <v>333</v>
      </c>
      <c r="E22" s="234">
        <v>188</v>
      </c>
      <c r="F22" s="234">
        <v>78</v>
      </c>
      <c r="G22" s="234">
        <v>110</v>
      </c>
      <c r="H22" s="234">
        <v>181</v>
      </c>
      <c r="I22" s="234">
        <v>57</v>
      </c>
      <c r="J22" s="234">
        <v>124</v>
      </c>
      <c r="K22" s="234">
        <v>1</v>
      </c>
      <c r="L22" s="234" t="s">
        <v>198</v>
      </c>
      <c r="M22" s="234">
        <v>1</v>
      </c>
      <c r="N22" s="234">
        <v>1</v>
      </c>
      <c r="O22" s="234" t="s">
        <v>198</v>
      </c>
      <c r="P22" s="234">
        <v>1</v>
      </c>
      <c r="Q22" s="234">
        <v>97</v>
      </c>
      <c r="R22" s="234">
        <v>39</v>
      </c>
      <c r="S22" s="234">
        <v>58</v>
      </c>
      <c r="T22" s="234">
        <v>40</v>
      </c>
      <c r="U22" s="234">
        <v>7</v>
      </c>
      <c r="V22" s="234">
        <v>33</v>
      </c>
      <c r="W22" s="234">
        <v>19</v>
      </c>
      <c r="X22" s="234">
        <v>13</v>
      </c>
      <c r="Y22" s="234">
        <v>6</v>
      </c>
      <c r="Z22" s="234" t="s">
        <v>198</v>
      </c>
      <c r="AA22" s="234" t="s">
        <v>198</v>
      </c>
      <c r="AB22" s="234" t="s">
        <v>198</v>
      </c>
      <c r="AC22" s="250" t="s">
        <v>207</v>
      </c>
      <c r="AD22" s="250" t="s">
        <v>207</v>
      </c>
      <c r="AE22" s="250" t="s">
        <v>207</v>
      </c>
      <c r="AF22" s="250" t="s">
        <v>198</v>
      </c>
      <c r="AG22" s="250" t="s">
        <v>198</v>
      </c>
      <c r="AH22" s="250" t="s">
        <v>198</v>
      </c>
      <c r="AI22" s="251" t="s">
        <v>198</v>
      </c>
      <c r="AJ22" s="251" t="s">
        <v>198</v>
      </c>
      <c r="AK22" s="236">
        <v>31</v>
      </c>
    </row>
    <row r="23" spans="1:37" s="214" customFormat="1" ht="12.75" customHeight="1">
      <c r="A23" s="237" t="s">
        <v>200</v>
      </c>
      <c r="B23" s="233">
        <v>462</v>
      </c>
      <c r="C23" s="234">
        <v>182</v>
      </c>
      <c r="D23" s="234">
        <v>280</v>
      </c>
      <c r="E23" s="234">
        <v>193</v>
      </c>
      <c r="F23" s="234">
        <v>95</v>
      </c>
      <c r="G23" s="234">
        <v>98</v>
      </c>
      <c r="H23" s="234">
        <v>128</v>
      </c>
      <c r="I23" s="234">
        <v>30</v>
      </c>
      <c r="J23" s="234">
        <v>98</v>
      </c>
      <c r="K23" s="234">
        <v>3</v>
      </c>
      <c r="L23" s="234">
        <v>1</v>
      </c>
      <c r="M23" s="234">
        <v>2</v>
      </c>
      <c r="N23" s="234">
        <v>0</v>
      </c>
      <c r="O23" s="234">
        <v>0</v>
      </c>
      <c r="P23" s="234">
        <v>0</v>
      </c>
      <c r="Q23" s="234">
        <v>96</v>
      </c>
      <c r="R23" s="234">
        <v>41</v>
      </c>
      <c r="S23" s="234">
        <v>55</v>
      </c>
      <c r="T23" s="234">
        <v>23</v>
      </c>
      <c r="U23" s="234">
        <v>7</v>
      </c>
      <c r="V23" s="234">
        <v>16</v>
      </c>
      <c r="W23" s="234">
        <v>19</v>
      </c>
      <c r="X23" s="234">
        <v>8</v>
      </c>
      <c r="Y23" s="234">
        <v>11</v>
      </c>
      <c r="Z23" s="234" t="s">
        <v>198</v>
      </c>
      <c r="AA23" s="234" t="s">
        <v>198</v>
      </c>
      <c r="AB23" s="234" t="s">
        <v>198</v>
      </c>
      <c r="AC23" s="250" t="s">
        <v>207</v>
      </c>
      <c r="AD23" s="250" t="s">
        <v>207</v>
      </c>
      <c r="AE23" s="250" t="s">
        <v>207</v>
      </c>
      <c r="AF23" s="250" t="s">
        <v>198</v>
      </c>
      <c r="AG23" s="250" t="s">
        <v>198</v>
      </c>
      <c r="AH23" s="250" t="s">
        <v>198</v>
      </c>
      <c r="AI23" s="250" t="s">
        <v>198</v>
      </c>
      <c r="AJ23" s="250" t="s">
        <v>198</v>
      </c>
      <c r="AK23" s="236" t="s">
        <v>86</v>
      </c>
    </row>
    <row r="24" spans="1:37" s="214" customFormat="1" ht="12.75" customHeight="1">
      <c r="A24" s="237" t="s">
        <v>201</v>
      </c>
      <c r="B24" s="233">
        <v>440</v>
      </c>
      <c r="C24" s="234">
        <v>154</v>
      </c>
      <c r="D24" s="234">
        <v>286</v>
      </c>
      <c r="E24" s="234">
        <v>160</v>
      </c>
      <c r="F24" s="234">
        <v>71</v>
      </c>
      <c r="G24" s="234">
        <v>89</v>
      </c>
      <c r="H24" s="234">
        <v>166</v>
      </c>
      <c r="I24" s="234">
        <v>34</v>
      </c>
      <c r="J24" s="234">
        <v>132</v>
      </c>
      <c r="K24" s="234">
        <v>2</v>
      </c>
      <c r="L24" s="234">
        <v>0</v>
      </c>
      <c r="M24" s="234">
        <v>2</v>
      </c>
      <c r="N24" s="234">
        <v>0</v>
      </c>
      <c r="O24" s="234">
        <v>0</v>
      </c>
      <c r="P24" s="234">
        <v>0</v>
      </c>
      <c r="Q24" s="234">
        <v>68</v>
      </c>
      <c r="R24" s="234">
        <v>38</v>
      </c>
      <c r="S24" s="234">
        <v>30</v>
      </c>
      <c r="T24" s="234">
        <v>23</v>
      </c>
      <c r="U24" s="234">
        <v>5</v>
      </c>
      <c r="V24" s="234">
        <v>18</v>
      </c>
      <c r="W24" s="234">
        <v>20</v>
      </c>
      <c r="X24" s="234">
        <v>6</v>
      </c>
      <c r="Y24" s="234">
        <v>14</v>
      </c>
      <c r="Z24" s="234">
        <v>1</v>
      </c>
      <c r="AA24" s="234">
        <v>0</v>
      </c>
      <c r="AB24" s="234">
        <v>1</v>
      </c>
      <c r="AC24" s="250" t="s">
        <v>207</v>
      </c>
      <c r="AD24" s="250" t="s">
        <v>207</v>
      </c>
      <c r="AE24" s="250" t="s">
        <v>207</v>
      </c>
      <c r="AF24" s="250" t="s">
        <v>198</v>
      </c>
      <c r="AG24" s="234">
        <v>0</v>
      </c>
      <c r="AH24" s="234">
        <v>0</v>
      </c>
      <c r="AI24" s="234">
        <v>0</v>
      </c>
      <c r="AJ24" s="234">
        <v>0</v>
      </c>
      <c r="AK24" s="236">
        <v>2</v>
      </c>
    </row>
    <row r="25" spans="1:37" s="245" customFormat="1" ht="12.75" customHeight="1">
      <c r="A25" s="238" t="s">
        <v>202</v>
      </c>
      <c r="B25" s="252">
        <f>SUM(C25:D25)</f>
        <v>418</v>
      </c>
      <c r="C25" s="242">
        <f>SUM(F25,I25,L25,O25,R25,U25,X25,AA25)</f>
        <v>153</v>
      </c>
      <c r="D25" s="242">
        <f>SUM(G25,J25,M25,P25,S25,V25,Y25,AB25)</f>
        <v>265</v>
      </c>
      <c r="E25" s="242">
        <f>SUM(F25:G25)</f>
        <v>178</v>
      </c>
      <c r="F25" s="242">
        <v>65</v>
      </c>
      <c r="G25" s="242">
        <v>113</v>
      </c>
      <c r="H25" s="242">
        <f>SUM(I25:J25)</f>
        <v>133</v>
      </c>
      <c r="I25" s="242">
        <v>39</v>
      </c>
      <c r="J25" s="242">
        <v>94</v>
      </c>
      <c r="K25" s="242">
        <f>SUM(L25:M25)</f>
        <v>1</v>
      </c>
      <c r="L25" s="242">
        <v>0</v>
      </c>
      <c r="M25" s="242">
        <v>1</v>
      </c>
      <c r="N25" s="242">
        <f>SUM(O25:P25)</f>
        <v>0</v>
      </c>
      <c r="O25" s="243">
        <v>0</v>
      </c>
      <c r="P25" s="243">
        <v>0</v>
      </c>
      <c r="Q25" s="242">
        <f>SUM(R25:S25)</f>
        <v>70</v>
      </c>
      <c r="R25" s="242">
        <v>40</v>
      </c>
      <c r="S25" s="242">
        <v>30</v>
      </c>
      <c r="T25" s="242">
        <f>SUM(U25:V25)</f>
        <v>14</v>
      </c>
      <c r="U25" s="242">
        <v>4</v>
      </c>
      <c r="V25" s="242">
        <v>10</v>
      </c>
      <c r="W25" s="242">
        <f>SUM(X25:Y25)</f>
        <v>22</v>
      </c>
      <c r="X25" s="242">
        <v>5</v>
      </c>
      <c r="Y25" s="242">
        <v>17</v>
      </c>
      <c r="Z25" s="242">
        <f>SUM(AA25:AB25)</f>
        <v>0</v>
      </c>
      <c r="AA25" s="242">
        <v>0</v>
      </c>
      <c r="AB25" s="242">
        <v>0</v>
      </c>
      <c r="AC25" s="240" t="s">
        <v>207</v>
      </c>
      <c r="AD25" s="240" t="s">
        <v>207</v>
      </c>
      <c r="AE25" s="240" t="s">
        <v>207</v>
      </c>
      <c r="AF25" s="240" t="s">
        <v>198</v>
      </c>
      <c r="AG25" s="253">
        <v>0</v>
      </c>
      <c r="AH25" s="253">
        <v>0</v>
      </c>
      <c r="AI25" s="253">
        <v>0</v>
      </c>
      <c r="AJ25" s="253">
        <v>0</v>
      </c>
      <c r="AK25" s="244">
        <v>3</v>
      </c>
    </row>
    <row r="26" spans="1:37" s="214" customFormat="1" ht="6.75" customHeight="1" thickBot="1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8"/>
    </row>
    <row r="27" spans="1:37" ht="6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7" ht="12.75" customHeight="1">
      <c r="A28" s="1" t="s">
        <v>208</v>
      </c>
    </row>
    <row r="29" spans="1:37" ht="13.5" customHeight="1"/>
  </sheetData>
  <mergeCells count="36">
    <mergeCell ref="H4:J4"/>
    <mergeCell ref="K4:M4"/>
    <mergeCell ref="N4:P4"/>
    <mergeCell ref="AK4:AK7"/>
    <mergeCell ref="H5:J5"/>
    <mergeCell ref="K5:M5"/>
    <mergeCell ref="N5:P5"/>
    <mergeCell ref="T5:V6"/>
    <mergeCell ref="AC5:AE5"/>
    <mergeCell ref="AF5:AJ6"/>
    <mergeCell ref="AC6:AE6"/>
    <mergeCell ref="Z4:AB6"/>
    <mergeCell ref="AC4:AJ4"/>
    <mergeCell ref="A4:A7"/>
    <mergeCell ref="B4:D6"/>
    <mergeCell ref="W16:Y18"/>
    <mergeCell ref="Z16:AB18"/>
    <mergeCell ref="AC16:AJ16"/>
    <mergeCell ref="N16:P16"/>
    <mergeCell ref="Q16:S18"/>
    <mergeCell ref="T16:V18"/>
    <mergeCell ref="Q4:S6"/>
    <mergeCell ref="W4:Y6"/>
    <mergeCell ref="A16:A19"/>
    <mergeCell ref="B16:D18"/>
    <mergeCell ref="E16:G17"/>
    <mergeCell ref="H16:J16"/>
    <mergeCell ref="K16:M16"/>
    <mergeCell ref="E4:G5"/>
    <mergeCell ref="AK16:AK19"/>
    <mergeCell ref="H17:J17"/>
    <mergeCell ref="K17:M17"/>
    <mergeCell ref="N17:P17"/>
    <mergeCell ref="AC17:AE17"/>
    <mergeCell ref="AF17:AJ18"/>
    <mergeCell ref="AC18:AE18"/>
  </mergeCells>
  <phoneticPr fontId="3"/>
  <pageMargins left="0.59055118110236227" right="0.19685039370078741" top="0.98425196850393704" bottom="0.39370078740157483" header="0.51181102362204722" footer="0.51181102362204722"/>
  <pageSetup paperSize="9" scale="55" firstPageNumber="151" orientation="portrait" useFirstPageNumber="1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AH67"/>
  <sheetViews>
    <sheetView view="pageBreakPreview" zoomScaleNormal="100" zoomScaleSheetLayoutView="100" workbookViewId="0">
      <selection activeCell="N29" sqref="N29"/>
    </sheetView>
  </sheetViews>
  <sheetFormatPr defaultRowHeight="12"/>
  <cols>
    <col min="1" max="1" width="12" style="1" customWidth="1"/>
    <col min="2" max="16" width="5" style="1" customWidth="1"/>
    <col min="17" max="17" width="5.25" style="1" customWidth="1"/>
    <col min="18" max="19" width="4.5" style="1" customWidth="1"/>
    <col min="20" max="22" width="3.75" style="1" customWidth="1"/>
    <col min="23" max="28" width="4.625" style="1" customWidth="1"/>
    <col min="29" max="31" width="4.125" style="1" customWidth="1"/>
    <col min="32" max="32" width="12.5" style="1" customWidth="1"/>
    <col min="33" max="33" width="9.375" style="1" customWidth="1"/>
    <col min="34" max="34" width="4.5" style="1" customWidth="1"/>
    <col min="35" max="16384" width="9" style="1"/>
  </cols>
  <sheetData>
    <row r="1" spans="1:34" ht="18.75"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 t="s">
        <v>209</v>
      </c>
      <c r="Q1" s="210" t="s">
        <v>210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</row>
    <row r="2" spans="1:34" ht="12.75" customHeight="1">
      <c r="P2" s="190" t="s">
        <v>211</v>
      </c>
      <c r="Q2" s="1" t="s">
        <v>212</v>
      </c>
    </row>
    <row r="3" spans="1:34" ht="6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4" s="254" customFormat="1" ht="12.75" customHeight="1">
      <c r="A4" s="1095" t="s">
        <v>213</v>
      </c>
      <c r="B4" s="1119" t="s">
        <v>214</v>
      </c>
      <c r="C4" s="1120"/>
      <c r="D4" s="1120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2"/>
      <c r="Q4" s="1119" t="s">
        <v>215</v>
      </c>
      <c r="R4" s="1120"/>
      <c r="S4" s="1120"/>
      <c r="T4" s="1121"/>
      <c r="U4" s="1121"/>
      <c r="V4" s="1121"/>
      <c r="W4" s="1121"/>
      <c r="X4" s="1121"/>
      <c r="Y4" s="1121"/>
      <c r="Z4" s="1121"/>
      <c r="AA4" s="1121"/>
      <c r="AB4" s="1121"/>
      <c r="AC4" s="1121"/>
      <c r="AD4" s="1121"/>
      <c r="AE4" s="1121"/>
      <c r="AF4" s="1121"/>
      <c r="AG4" s="1121"/>
      <c r="AH4" s="1077" t="s">
        <v>177</v>
      </c>
    </row>
    <row r="5" spans="1:34" s="254" customFormat="1" ht="12.75" customHeight="1">
      <c r="A5" s="1087"/>
      <c r="B5" s="1123" t="s">
        <v>216</v>
      </c>
      <c r="C5" s="1124"/>
      <c r="D5" s="1125"/>
      <c r="E5" s="1129" t="s">
        <v>217</v>
      </c>
      <c r="F5" s="1130"/>
      <c r="G5" s="1131"/>
      <c r="H5" s="1129" t="s">
        <v>218</v>
      </c>
      <c r="I5" s="1130"/>
      <c r="J5" s="1131"/>
      <c r="K5" s="1129" t="s">
        <v>219</v>
      </c>
      <c r="L5" s="1130"/>
      <c r="M5" s="1131"/>
      <c r="N5" s="1129" t="s">
        <v>220</v>
      </c>
      <c r="O5" s="1130"/>
      <c r="P5" s="1131"/>
      <c r="Q5" s="1123" t="s">
        <v>216</v>
      </c>
      <c r="R5" s="1124"/>
      <c r="S5" s="1125"/>
      <c r="T5" s="1129" t="s">
        <v>217</v>
      </c>
      <c r="U5" s="1130"/>
      <c r="V5" s="1131"/>
      <c r="W5" s="1129" t="s">
        <v>218</v>
      </c>
      <c r="X5" s="1130"/>
      <c r="Y5" s="1131"/>
      <c r="Z5" s="1129" t="s">
        <v>219</v>
      </c>
      <c r="AA5" s="1130"/>
      <c r="AB5" s="1131"/>
      <c r="AC5" s="1129" t="s">
        <v>220</v>
      </c>
      <c r="AD5" s="1130"/>
      <c r="AE5" s="1130"/>
      <c r="AF5" s="1132" t="s">
        <v>221</v>
      </c>
      <c r="AG5" s="1129"/>
      <c r="AH5" s="1078"/>
    </row>
    <row r="6" spans="1:34" s="254" customFormat="1" ht="12.75" customHeight="1">
      <c r="A6" s="1087"/>
      <c r="B6" s="1126"/>
      <c r="C6" s="1127"/>
      <c r="D6" s="1128"/>
      <c r="E6" s="1126"/>
      <c r="F6" s="1127"/>
      <c r="G6" s="1128"/>
      <c r="H6" s="1126"/>
      <c r="I6" s="1127"/>
      <c r="J6" s="1128"/>
      <c r="K6" s="1126"/>
      <c r="L6" s="1127"/>
      <c r="M6" s="1128"/>
      <c r="N6" s="1126"/>
      <c r="O6" s="1127"/>
      <c r="P6" s="1128"/>
      <c r="Q6" s="1126"/>
      <c r="R6" s="1127"/>
      <c r="S6" s="1128"/>
      <c r="T6" s="1126"/>
      <c r="U6" s="1127"/>
      <c r="V6" s="1128"/>
      <c r="W6" s="1126"/>
      <c r="X6" s="1127"/>
      <c r="Y6" s="1128"/>
      <c r="Z6" s="1126"/>
      <c r="AA6" s="1127"/>
      <c r="AB6" s="1128"/>
      <c r="AC6" s="1126"/>
      <c r="AD6" s="1127"/>
      <c r="AE6" s="1127"/>
      <c r="AF6" s="255" t="s">
        <v>222</v>
      </c>
      <c r="AG6" s="256" t="s">
        <v>223</v>
      </c>
      <c r="AH6" s="1078"/>
    </row>
    <row r="7" spans="1:34" s="254" customFormat="1" ht="12.75" customHeight="1">
      <c r="A7" s="1094"/>
      <c r="B7" s="257" t="s">
        <v>192</v>
      </c>
      <c r="C7" s="257" t="s">
        <v>190</v>
      </c>
      <c r="D7" s="257" t="s">
        <v>191</v>
      </c>
      <c r="E7" s="257" t="s">
        <v>192</v>
      </c>
      <c r="F7" s="257" t="s">
        <v>190</v>
      </c>
      <c r="G7" s="257" t="s">
        <v>191</v>
      </c>
      <c r="H7" s="257" t="s">
        <v>192</v>
      </c>
      <c r="I7" s="257" t="s">
        <v>190</v>
      </c>
      <c r="J7" s="257" t="s">
        <v>191</v>
      </c>
      <c r="K7" s="257" t="s">
        <v>192</v>
      </c>
      <c r="L7" s="257" t="s">
        <v>190</v>
      </c>
      <c r="M7" s="257" t="s">
        <v>191</v>
      </c>
      <c r="N7" s="257" t="s">
        <v>192</v>
      </c>
      <c r="O7" s="257" t="s">
        <v>190</v>
      </c>
      <c r="P7" s="257" t="s">
        <v>191</v>
      </c>
      <c r="Q7" s="257" t="s">
        <v>189</v>
      </c>
      <c r="R7" s="257" t="s">
        <v>190</v>
      </c>
      <c r="S7" s="257" t="s">
        <v>191</v>
      </c>
      <c r="T7" s="257" t="s">
        <v>192</v>
      </c>
      <c r="U7" s="257" t="s">
        <v>190</v>
      </c>
      <c r="V7" s="257" t="s">
        <v>191</v>
      </c>
      <c r="W7" s="257" t="s">
        <v>189</v>
      </c>
      <c r="X7" s="257" t="s">
        <v>190</v>
      </c>
      <c r="Y7" s="257" t="s">
        <v>191</v>
      </c>
      <c r="Z7" s="257" t="s">
        <v>189</v>
      </c>
      <c r="AA7" s="257" t="s">
        <v>190</v>
      </c>
      <c r="AB7" s="258" t="s">
        <v>191</v>
      </c>
      <c r="AC7" s="257" t="s">
        <v>189</v>
      </c>
      <c r="AD7" s="257" t="s">
        <v>190</v>
      </c>
      <c r="AE7" s="258" t="s">
        <v>191</v>
      </c>
      <c r="AF7" s="259" t="s">
        <v>224</v>
      </c>
      <c r="AG7" s="260" t="s">
        <v>225</v>
      </c>
      <c r="AH7" s="1079"/>
    </row>
    <row r="8" spans="1:34" s="214" customFormat="1" ht="6.75" customHeight="1">
      <c r="A8" s="22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1"/>
      <c r="AH8" s="231"/>
    </row>
    <row r="9" spans="1:34" s="214" customFormat="1" ht="12.75" customHeight="1">
      <c r="A9" s="261">
        <v>29</v>
      </c>
      <c r="B9" s="262">
        <v>12</v>
      </c>
      <c r="C9" s="262">
        <v>11</v>
      </c>
      <c r="D9" s="262">
        <v>1</v>
      </c>
      <c r="E9" s="262">
        <v>0</v>
      </c>
      <c r="F9" s="262">
        <v>0</v>
      </c>
      <c r="G9" s="262">
        <v>0</v>
      </c>
      <c r="H9" s="262">
        <v>7</v>
      </c>
      <c r="I9" s="262">
        <v>7</v>
      </c>
      <c r="J9" s="262">
        <v>0</v>
      </c>
      <c r="K9" s="262">
        <v>5</v>
      </c>
      <c r="L9" s="262">
        <v>4</v>
      </c>
      <c r="M9" s="262">
        <v>1</v>
      </c>
      <c r="N9" s="262">
        <v>0</v>
      </c>
      <c r="O9" s="262">
        <v>0</v>
      </c>
      <c r="P9" s="262">
        <v>0</v>
      </c>
      <c r="Q9" s="262">
        <v>97</v>
      </c>
      <c r="R9" s="262">
        <v>39</v>
      </c>
      <c r="S9" s="262">
        <v>58</v>
      </c>
      <c r="T9" s="262">
        <v>0</v>
      </c>
      <c r="U9" s="262">
        <v>0</v>
      </c>
      <c r="V9" s="262">
        <v>0</v>
      </c>
      <c r="W9" s="262">
        <v>42</v>
      </c>
      <c r="X9" s="262">
        <v>27</v>
      </c>
      <c r="Y9" s="262">
        <v>15</v>
      </c>
      <c r="Z9" s="262">
        <v>55</v>
      </c>
      <c r="AA9" s="262">
        <v>12</v>
      </c>
      <c r="AB9" s="262">
        <v>43</v>
      </c>
      <c r="AC9" s="262">
        <v>0</v>
      </c>
      <c r="AD9" s="262">
        <v>0</v>
      </c>
      <c r="AE9" s="263">
        <v>0</v>
      </c>
      <c r="AF9" s="263">
        <v>80</v>
      </c>
      <c r="AG9" s="263">
        <v>16</v>
      </c>
      <c r="AH9" s="264">
        <v>29</v>
      </c>
    </row>
    <row r="10" spans="1:34" s="214" customFormat="1" ht="12.75" customHeight="1">
      <c r="A10" s="265" t="s">
        <v>226</v>
      </c>
      <c r="B10" s="262">
        <v>9</v>
      </c>
      <c r="C10" s="262">
        <v>8</v>
      </c>
      <c r="D10" s="262">
        <v>1</v>
      </c>
      <c r="E10" s="262">
        <v>0</v>
      </c>
      <c r="F10" s="262">
        <v>0</v>
      </c>
      <c r="G10" s="262">
        <v>0</v>
      </c>
      <c r="H10" s="262">
        <v>4</v>
      </c>
      <c r="I10" s="262">
        <v>4</v>
      </c>
      <c r="J10" s="262">
        <v>0</v>
      </c>
      <c r="K10" s="262">
        <v>5</v>
      </c>
      <c r="L10" s="262">
        <v>4</v>
      </c>
      <c r="M10" s="262">
        <v>1</v>
      </c>
      <c r="N10" s="262">
        <v>0</v>
      </c>
      <c r="O10" s="262">
        <v>0</v>
      </c>
      <c r="P10" s="262">
        <v>0</v>
      </c>
      <c r="Q10" s="262">
        <v>96</v>
      </c>
      <c r="R10" s="262">
        <v>41</v>
      </c>
      <c r="S10" s="262">
        <v>55</v>
      </c>
      <c r="T10" s="262">
        <v>0</v>
      </c>
      <c r="U10" s="262">
        <v>0</v>
      </c>
      <c r="V10" s="262">
        <v>0</v>
      </c>
      <c r="W10" s="262">
        <v>48</v>
      </c>
      <c r="X10" s="262">
        <v>25</v>
      </c>
      <c r="Y10" s="262">
        <v>23</v>
      </c>
      <c r="Z10" s="262">
        <v>48</v>
      </c>
      <c r="AA10" s="262">
        <v>16</v>
      </c>
      <c r="AB10" s="262">
        <v>32</v>
      </c>
      <c r="AC10" s="262">
        <v>0</v>
      </c>
      <c r="AD10" s="262">
        <v>0</v>
      </c>
      <c r="AE10" s="262">
        <v>0</v>
      </c>
      <c r="AF10" s="263">
        <v>87</v>
      </c>
      <c r="AG10" s="263">
        <v>0</v>
      </c>
      <c r="AH10" s="264">
        <v>30</v>
      </c>
    </row>
    <row r="11" spans="1:34" s="214" customFormat="1" ht="12.75" customHeight="1">
      <c r="A11" s="265" t="s">
        <v>25</v>
      </c>
      <c r="B11" s="262">
        <v>15</v>
      </c>
      <c r="C11" s="262">
        <v>10</v>
      </c>
      <c r="D11" s="262">
        <v>5</v>
      </c>
      <c r="E11" s="262">
        <v>0</v>
      </c>
      <c r="F11" s="262">
        <v>0</v>
      </c>
      <c r="G11" s="262">
        <v>0</v>
      </c>
      <c r="H11" s="262">
        <v>9</v>
      </c>
      <c r="I11" s="262">
        <v>7</v>
      </c>
      <c r="J11" s="262">
        <v>2</v>
      </c>
      <c r="K11" s="262">
        <v>6</v>
      </c>
      <c r="L11" s="262">
        <v>3</v>
      </c>
      <c r="M11" s="262">
        <v>3</v>
      </c>
      <c r="N11" s="262">
        <v>0</v>
      </c>
      <c r="O11" s="262">
        <v>0</v>
      </c>
      <c r="P11" s="262">
        <v>0</v>
      </c>
      <c r="Q11" s="262">
        <v>92</v>
      </c>
      <c r="R11" s="262">
        <v>44</v>
      </c>
      <c r="S11" s="262">
        <v>48</v>
      </c>
      <c r="T11" s="262">
        <v>0</v>
      </c>
      <c r="U11" s="262">
        <v>0</v>
      </c>
      <c r="V11" s="262">
        <v>0</v>
      </c>
      <c r="W11" s="262">
        <v>35</v>
      </c>
      <c r="X11" s="262">
        <v>26</v>
      </c>
      <c r="Y11" s="262">
        <v>9</v>
      </c>
      <c r="Z11" s="262">
        <v>57</v>
      </c>
      <c r="AA11" s="262">
        <v>18</v>
      </c>
      <c r="AB11" s="262">
        <v>39</v>
      </c>
      <c r="AC11" s="262">
        <v>0</v>
      </c>
      <c r="AD11" s="262">
        <v>0</v>
      </c>
      <c r="AE11" s="262">
        <v>0</v>
      </c>
      <c r="AF11" s="262">
        <v>76</v>
      </c>
      <c r="AG11" s="263">
        <v>2</v>
      </c>
      <c r="AH11" s="264" t="s">
        <v>86</v>
      </c>
    </row>
    <row r="12" spans="1:34" s="214" customFormat="1" ht="12.75" customHeight="1">
      <c r="A12" s="265" t="s">
        <v>154</v>
      </c>
      <c r="B12" s="266">
        <v>9</v>
      </c>
      <c r="C12" s="262">
        <v>4</v>
      </c>
      <c r="D12" s="262">
        <v>5</v>
      </c>
      <c r="E12" s="262">
        <v>0</v>
      </c>
      <c r="F12" s="262">
        <v>0</v>
      </c>
      <c r="G12" s="262">
        <v>0</v>
      </c>
      <c r="H12" s="262">
        <v>4</v>
      </c>
      <c r="I12" s="262">
        <v>2</v>
      </c>
      <c r="J12" s="262">
        <v>2</v>
      </c>
      <c r="K12" s="262">
        <v>4</v>
      </c>
      <c r="L12" s="262">
        <v>2</v>
      </c>
      <c r="M12" s="262">
        <v>2</v>
      </c>
      <c r="N12" s="262">
        <v>1</v>
      </c>
      <c r="O12" s="262">
        <v>0</v>
      </c>
      <c r="P12" s="262">
        <v>1</v>
      </c>
      <c r="Q12" s="262">
        <v>68</v>
      </c>
      <c r="R12" s="262">
        <v>38</v>
      </c>
      <c r="S12" s="262">
        <v>30</v>
      </c>
      <c r="T12" s="262">
        <v>0</v>
      </c>
      <c r="U12" s="262">
        <v>0</v>
      </c>
      <c r="V12" s="262">
        <v>0</v>
      </c>
      <c r="W12" s="262">
        <v>25</v>
      </c>
      <c r="X12" s="262">
        <v>20</v>
      </c>
      <c r="Y12" s="262">
        <v>5</v>
      </c>
      <c r="Z12" s="262">
        <v>43</v>
      </c>
      <c r="AA12" s="262">
        <v>18</v>
      </c>
      <c r="AB12" s="262">
        <v>25</v>
      </c>
      <c r="AC12" s="262">
        <v>0</v>
      </c>
      <c r="AD12" s="262">
        <v>0</v>
      </c>
      <c r="AE12" s="262">
        <v>0</v>
      </c>
      <c r="AF12" s="267">
        <v>18</v>
      </c>
      <c r="AG12" s="263">
        <v>1</v>
      </c>
      <c r="AH12" s="264">
        <v>2</v>
      </c>
    </row>
    <row r="13" spans="1:34" s="245" customFormat="1" ht="12.75" customHeight="1">
      <c r="A13" s="268" t="s">
        <v>155</v>
      </c>
      <c r="B13" s="269">
        <f>SUM(C13:D13)</f>
        <v>8</v>
      </c>
      <c r="C13" s="270">
        <f>SUM(O13,L13,I13,F13)</f>
        <v>5</v>
      </c>
      <c r="D13" s="270">
        <f>SUM(P13,M13,J13,G13)</f>
        <v>3</v>
      </c>
      <c r="E13" s="270">
        <v>0</v>
      </c>
      <c r="F13" s="270">
        <v>0</v>
      </c>
      <c r="G13" s="270">
        <v>0</v>
      </c>
      <c r="H13" s="270">
        <f>SUM(I13:J13)</f>
        <v>3</v>
      </c>
      <c r="I13" s="270">
        <v>2</v>
      </c>
      <c r="J13" s="270">
        <v>1</v>
      </c>
      <c r="K13" s="270">
        <f>L13+M13</f>
        <v>5</v>
      </c>
      <c r="L13" s="270">
        <v>3</v>
      </c>
      <c r="M13" s="270">
        <v>2</v>
      </c>
      <c r="N13" s="270">
        <f>SUM(O13:P13)</f>
        <v>0</v>
      </c>
      <c r="O13" s="270">
        <v>0</v>
      </c>
      <c r="P13" s="270">
        <v>0</v>
      </c>
      <c r="Q13" s="270">
        <f>SUM(R13:S13)</f>
        <v>70</v>
      </c>
      <c r="R13" s="270">
        <f>SUM(X13,AA13,AD13)</f>
        <v>40</v>
      </c>
      <c r="S13" s="270">
        <f>SUM(Y13,AB13,AE13)</f>
        <v>30</v>
      </c>
      <c r="T13" s="270">
        <v>0</v>
      </c>
      <c r="U13" s="270">
        <v>0</v>
      </c>
      <c r="V13" s="270">
        <v>0</v>
      </c>
      <c r="W13" s="270">
        <f>SUM(X13:Y13)</f>
        <v>31</v>
      </c>
      <c r="X13" s="270">
        <v>18</v>
      </c>
      <c r="Y13" s="270">
        <v>13</v>
      </c>
      <c r="Z13" s="270">
        <f>SUM(AA13:AB13)</f>
        <v>37</v>
      </c>
      <c r="AA13" s="270">
        <v>22</v>
      </c>
      <c r="AB13" s="270">
        <v>15</v>
      </c>
      <c r="AC13" s="270">
        <f>SUM(AD13:AE13)</f>
        <v>2</v>
      </c>
      <c r="AD13" s="270">
        <v>0</v>
      </c>
      <c r="AE13" s="270">
        <v>2</v>
      </c>
      <c r="AF13" s="270">
        <v>0</v>
      </c>
      <c r="AG13" s="271">
        <v>0</v>
      </c>
      <c r="AH13" s="272">
        <v>3</v>
      </c>
    </row>
    <row r="14" spans="1:34" s="214" customFormat="1" ht="6.75" customHeight="1" thickBot="1">
      <c r="A14" s="273" t="s">
        <v>227</v>
      </c>
      <c r="B14" s="274" t="s">
        <v>227</v>
      </c>
      <c r="C14" s="274" t="s">
        <v>227</v>
      </c>
      <c r="D14" s="274" t="s">
        <v>227</v>
      </c>
      <c r="E14" s="274"/>
      <c r="F14" s="274"/>
      <c r="G14" s="274"/>
      <c r="H14" s="274" t="s">
        <v>227</v>
      </c>
      <c r="I14" s="274"/>
      <c r="J14" s="274"/>
      <c r="K14" s="274" t="s">
        <v>227</v>
      </c>
      <c r="L14" s="274"/>
      <c r="M14" s="274"/>
      <c r="N14" s="274"/>
      <c r="O14" s="274"/>
      <c r="P14" s="274"/>
      <c r="Q14" s="274" t="s">
        <v>227</v>
      </c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5"/>
    </row>
    <row r="15" spans="1:34" ht="6.75" customHeight="1">
      <c r="A15" s="151"/>
    </row>
    <row r="16" spans="1:34" ht="12.75" customHeight="1">
      <c r="A16" s="1" t="s">
        <v>228</v>
      </c>
    </row>
    <row r="17" spans="1:25" ht="12.75" customHeight="1">
      <c r="A17" s="1" t="s">
        <v>208</v>
      </c>
      <c r="Y17" s="1" t="s">
        <v>227</v>
      </c>
    </row>
    <row r="18" spans="1:25" ht="12.75" customHeight="1"/>
    <row r="19" spans="1:25" ht="12.75" customHeight="1"/>
    <row r="20" spans="1:25" ht="12" customHeight="1"/>
    <row r="21" spans="1:25" ht="12" customHeight="1"/>
    <row r="22" spans="1:25" ht="12" customHeight="1"/>
    <row r="23" spans="1:25" ht="12" customHeight="1"/>
    <row r="24" spans="1:25" ht="12" customHeight="1"/>
    <row r="25" spans="1:25" ht="12" customHeight="1"/>
    <row r="26" spans="1:25" ht="12" customHeight="1">
      <c r="Q26" s="6"/>
    </row>
    <row r="27" spans="1:25" ht="12" customHeight="1"/>
    <row r="28" spans="1:25" ht="12" customHeight="1"/>
    <row r="29" spans="1:25" ht="12" customHeight="1"/>
    <row r="30" spans="1:25" ht="12" customHeight="1"/>
    <row r="31" spans="1:25" ht="12" customHeight="1"/>
    <row r="32" spans="1:25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15">
    <mergeCell ref="A4:A7"/>
    <mergeCell ref="B4:P4"/>
    <mergeCell ref="Q4:AG4"/>
    <mergeCell ref="AH4:AH7"/>
    <mergeCell ref="B5:D6"/>
    <mergeCell ref="E5:G6"/>
    <mergeCell ref="H5:J6"/>
    <mergeCell ref="K5:M6"/>
    <mergeCell ref="N5:P6"/>
    <mergeCell ref="Q5:S6"/>
    <mergeCell ref="T5:V6"/>
    <mergeCell ref="W5:Y6"/>
    <mergeCell ref="Z5:AB6"/>
    <mergeCell ref="AC5:AE6"/>
    <mergeCell ref="AF5:AG5"/>
  </mergeCells>
  <phoneticPr fontId="3"/>
  <pageMargins left="0.59055118110236227" right="0.19685039370078741" top="0.98425196850393704" bottom="0.39370078740157483" header="0.51181102362204722" footer="0.51181102362204722"/>
  <pageSetup paperSize="9" scale="54" firstPageNumber="151" orientation="portrait" useFirstPageNumber="1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V26"/>
  <sheetViews>
    <sheetView view="pageBreakPreview" zoomScale="90" zoomScaleNormal="100" zoomScaleSheetLayoutView="90" workbookViewId="0">
      <selection activeCell="N29" sqref="N29"/>
    </sheetView>
  </sheetViews>
  <sheetFormatPr defaultRowHeight="12"/>
  <cols>
    <col min="1" max="1" width="20.625" style="1" customWidth="1"/>
    <col min="2" max="9" width="8.375" style="1" customWidth="1"/>
    <col min="10" max="21" width="7.125" style="1" customWidth="1"/>
    <col min="22" max="22" width="4.375" style="1" customWidth="1"/>
    <col min="23" max="16384" width="9" style="1"/>
  </cols>
  <sheetData>
    <row r="1" spans="1:22" ht="22.5" customHeight="1">
      <c r="A1" s="1018" t="s">
        <v>229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</row>
    <row r="2" spans="1:22" ht="6.75" customHeight="1" thickBot="1">
      <c r="V2" s="3"/>
    </row>
    <row r="3" spans="1:22" s="151" customFormat="1" ht="12.75" customHeight="1">
      <c r="A3" s="1020" t="s">
        <v>230</v>
      </c>
      <c r="B3" s="1027" t="s">
        <v>231</v>
      </c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9"/>
      <c r="P3" s="1027" t="s">
        <v>232</v>
      </c>
      <c r="Q3" s="1028"/>
      <c r="R3" s="1028"/>
      <c r="S3" s="1028"/>
      <c r="T3" s="1028"/>
      <c r="U3" s="1028"/>
      <c r="V3" s="1030" t="s">
        <v>233</v>
      </c>
    </row>
    <row r="4" spans="1:22" s="151" customFormat="1" ht="12.75" customHeight="1">
      <c r="A4" s="1022"/>
      <c r="B4" s="1015" t="s">
        <v>234</v>
      </c>
      <c r="C4" s="1017"/>
      <c r="D4" s="1015" t="s">
        <v>235</v>
      </c>
      <c r="E4" s="1017"/>
      <c r="F4" s="1015" t="s">
        <v>236</v>
      </c>
      <c r="G4" s="1017"/>
      <c r="H4" s="1015" t="s">
        <v>237</v>
      </c>
      <c r="I4" s="1017"/>
      <c r="J4" s="1015" t="s">
        <v>238</v>
      </c>
      <c r="K4" s="1017"/>
      <c r="L4" s="1015" t="s">
        <v>239</v>
      </c>
      <c r="M4" s="1017"/>
      <c r="N4" s="1015" t="s">
        <v>240</v>
      </c>
      <c r="O4" s="1017"/>
      <c r="P4" s="1015" t="s">
        <v>241</v>
      </c>
      <c r="Q4" s="1017"/>
      <c r="R4" s="1015" t="s">
        <v>242</v>
      </c>
      <c r="S4" s="1017"/>
      <c r="T4" s="1015" t="s">
        <v>243</v>
      </c>
      <c r="U4" s="1016"/>
      <c r="V4" s="1011"/>
    </row>
    <row r="5" spans="1:22" s="151" customFormat="1" ht="12.75" customHeight="1">
      <c r="A5" s="1024"/>
      <c r="B5" s="5" t="s">
        <v>244</v>
      </c>
      <c r="C5" s="5" t="s">
        <v>245</v>
      </c>
      <c r="D5" s="5" t="s">
        <v>244</v>
      </c>
      <c r="E5" s="5" t="s">
        <v>245</v>
      </c>
      <c r="F5" s="5" t="s">
        <v>244</v>
      </c>
      <c r="G5" s="5" t="s">
        <v>245</v>
      </c>
      <c r="H5" s="5" t="s">
        <v>244</v>
      </c>
      <c r="I5" s="5" t="s">
        <v>245</v>
      </c>
      <c r="J5" s="5" t="s">
        <v>244</v>
      </c>
      <c r="K5" s="5" t="s">
        <v>245</v>
      </c>
      <c r="L5" s="5" t="s">
        <v>244</v>
      </c>
      <c r="M5" s="5" t="s">
        <v>245</v>
      </c>
      <c r="N5" s="5" t="s">
        <v>244</v>
      </c>
      <c r="O5" s="5" t="s">
        <v>245</v>
      </c>
      <c r="P5" s="5" t="s">
        <v>244</v>
      </c>
      <c r="Q5" s="5" t="s">
        <v>245</v>
      </c>
      <c r="R5" s="5" t="s">
        <v>244</v>
      </c>
      <c r="S5" s="5" t="s">
        <v>245</v>
      </c>
      <c r="T5" s="154" t="s">
        <v>244</v>
      </c>
      <c r="U5" s="153" t="s">
        <v>245</v>
      </c>
      <c r="V5" s="1012"/>
    </row>
    <row r="6" spans="1:22" ht="4.5" customHeight="1">
      <c r="A6" s="156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276"/>
    </row>
    <row r="7" spans="1:22" ht="12.75" customHeight="1">
      <c r="A7" s="277">
        <v>29</v>
      </c>
      <c r="B7" s="161">
        <v>3026</v>
      </c>
      <c r="C7" s="161">
        <v>36573</v>
      </c>
      <c r="D7" s="161">
        <v>634</v>
      </c>
      <c r="E7" s="161">
        <v>17020</v>
      </c>
      <c r="F7" s="161">
        <v>513</v>
      </c>
      <c r="G7" s="161">
        <v>7094</v>
      </c>
      <c r="H7" s="161">
        <v>600</v>
      </c>
      <c r="I7" s="161">
        <v>2509</v>
      </c>
      <c r="J7" s="161">
        <v>465</v>
      </c>
      <c r="K7" s="161">
        <v>6049</v>
      </c>
      <c r="L7" s="161">
        <v>726</v>
      </c>
      <c r="M7" s="161">
        <v>2733</v>
      </c>
      <c r="N7" s="161">
        <v>88</v>
      </c>
      <c r="O7" s="161">
        <v>1168</v>
      </c>
      <c r="P7" s="161">
        <v>1727</v>
      </c>
      <c r="Q7" s="161">
        <v>29258</v>
      </c>
      <c r="R7" s="161">
        <v>1130</v>
      </c>
      <c r="S7" s="161">
        <v>4852</v>
      </c>
      <c r="T7" s="161">
        <v>169</v>
      </c>
      <c r="U7" s="161">
        <v>2463</v>
      </c>
      <c r="V7" s="278">
        <v>29</v>
      </c>
    </row>
    <row r="8" spans="1:22" ht="12.75" customHeight="1">
      <c r="A8" s="279" t="s">
        <v>199</v>
      </c>
      <c r="B8" s="280">
        <v>2942</v>
      </c>
      <c r="C8" s="161">
        <v>34422</v>
      </c>
      <c r="D8" s="161">
        <v>639</v>
      </c>
      <c r="E8" s="161">
        <v>17015</v>
      </c>
      <c r="F8" s="161">
        <v>469</v>
      </c>
      <c r="G8" s="161">
        <v>6239</v>
      </c>
      <c r="H8" s="161">
        <v>541</v>
      </c>
      <c r="I8" s="161">
        <v>2244</v>
      </c>
      <c r="J8" s="161">
        <v>442</v>
      </c>
      <c r="K8" s="161">
        <v>5743</v>
      </c>
      <c r="L8" s="161">
        <v>747</v>
      </c>
      <c r="M8" s="161">
        <v>2064</v>
      </c>
      <c r="N8" s="161">
        <v>104</v>
      </c>
      <c r="O8" s="161">
        <v>1117</v>
      </c>
      <c r="P8" s="161">
        <v>1680</v>
      </c>
      <c r="Q8" s="161">
        <v>28506</v>
      </c>
      <c r="R8" s="161">
        <v>1072</v>
      </c>
      <c r="S8" s="161">
        <v>2966</v>
      </c>
      <c r="T8" s="161">
        <v>190</v>
      </c>
      <c r="U8" s="161">
        <v>2950</v>
      </c>
      <c r="V8" s="278">
        <v>30</v>
      </c>
    </row>
    <row r="9" spans="1:22" ht="12.75" customHeight="1">
      <c r="A9" s="281" t="s">
        <v>200</v>
      </c>
      <c r="B9" s="280">
        <v>2732</v>
      </c>
      <c r="C9" s="161">
        <v>31516</v>
      </c>
      <c r="D9" s="141">
        <v>516</v>
      </c>
      <c r="E9" s="141">
        <v>14717</v>
      </c>
      <c r="F9" s="141">
        <v>456</v>
      </c>
      <c r="G9" s="141">
        <v>5415</v>
      </c>
      <c r="H9" s="141">
        <v>542</v>
      </c>
      <c r="I9" s="141">
        <v>2535</v>
      </c>
      <c r="J9" s="141">
        <v>427</v>
      </c>
      <c r="K9" s="141">
        <v>5692</v>
      </c>
      <c r="L9" s="141">
        <v>684</v>
      </c>
      <c r="M9" s="141">
        <v>2060</v>
      </c>
      <c r="N9" s="141">
        <v>107</v>
      </c>
      <c r="O9" s="141">
        <v>1097</v>
      </c>
      <c r="P9" s="282" t="s">
        <v>207</v>
      </c>
      <c r="Q9" s="282" t="s">
        <v>207</v>
      </c>
      <c r="R9" s="141">
        <v>992</v>
      </c>
      <c r="S9" s="141">
        <v>3839</v>
      </c>
      <c r="T9" s="141">
        <v>338</v>
      </c>
      <c r="U9" s="141">
        <v>5093</v>
      </c>
      <c r="V9" s="278" t="s">
        <v>86</v>
      </c>
    </row>
    <row r="10" spans="1:22" ht="12.75" customHeight="1">
      <c r="A10" s="281" t="s">
        <v>201</v>
      </c>
      <c r="B10" s="280">
        <v>1271</v>
      </c>
      <c r="C10" s="161">
        <v>17792</v>
      </c>
      <c r="D10" s="161">
        <v>444</v>
      </c>
      <c r="E10" s="161">
        <v>9699</v>
      </c>
      <c r="F10" s="161">
        <v>249</v>
      </c>
      <c r="G10" s="161">
        <v>2722</v>
      </c>
      <c r="H10" s="161">
        <v>112</v>
      </c>
      <c r="I10" s="161">
        <v>943</v>
      </c>
      <c r="J10" s="161">
        <v>203</v>
      </c>
      <c r="K10" s="161">
        <v>2655</v>
      </c>
      <c r="L10" s="161">
        <v>194</v>
      </c>
      <c r="M10" s="161">
        <v>1125</v>
      </c>
      <c r="N10" s="161">
        <v>69</v>
      </c>
      <c r="O10" s="161">
        <v>648</v>
      </c>
      <c r="P10" s="283">
        <v>933</v>
      </c>
      <c r="Q10" s="283">
        <v>14330</v>
      </c>
      <c r="R10" s="161">
        <v>180</v>
      </c>
      <c r="S10" s="161">
        <v>1475</v>
      </c>
      <c r="T10" s="161">
        <v>113</v>
      </c>
      <c r="U10" s="161">
        <v>1339</v>
      </c>
      <c r="V10" s="278">
        <v>2</v>
      </c>
    </row>
    <row r="11" spans="1:22" s="28" customFormat="1" ht="12.75" customHeight="1">
      <c r="A11" s="284" t="s">
        <v>202</v>
      </c>
      <c r="B11" s="285">
        <f>+D11+F11+H11+J11+L11+N11</f>
        <v>1791</v>
      </c>
      <c r="C11" s="286">
        <f>+E11+G11+I11+K11+M11+O11</f>
        <v>18275</v>
      </c>
      <c r="D11" s="286">
        <v>417</v>
      </c>
      <c r="E11" s="286">
        <v>8874</v>
      </c>
      <c r="F11" s="286">
        <v>411</v>
      </c>
      <c r="G11" s="286">
        <v>3220</v>
      </c>
      <c r="H11" s="286">
        <v>295</v>
      </c>
      <c r="I11" s="286">
        <v>1332</v>
      </c>
      <c r="J11" s="286">
        <v>335</v>
      </c>
      <c r="K11" s="286">
        <v>3291</v>
      </c>
      <c r="L11" s="286">
        <v>282</v>
      </c>
      <c r="M11" s="286">
        <v>801</v>
      </c>
      <c r="N11" s="286">
        <v>51</v>
      </c>
      <c r="O11" s="286">
        <v>757</v>
      </c>
      <c r="P11" s="287" t="s">
        <v>207</v>
      </c>
      <c r="Q11" s="287" t="s">
        <v>207</v>
      </c>
      <c r="R11" s="287" t="s">
        <v>207</v>
      </c>
      <c r="S11" s="287" t="s">
        <v>207</v>
      </c>
      <c r="T11" s="287" t="s">
        <v>207</v>
      </c>
      <c r="U11" s="287" t="s">
        <v>207</v>
      </c>
      <c r="V11" s="288">
        <v>3</v>
      </c>
    </row>
    <row r="12" spans="1:22" ht="5.25" customHeight="1" thickBot="1">
      <c r="A12" s="289"/>
      <c r="B12" s="290"/>
      <c r="C12" s="29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1"/>
    </row>
    <row r="13" spans="1:22" ht="5.45" customHeight="1"/>
    <row r="14" spans="1:22" ht="12" customHeight="1">
      <c r="A14" s="1133" t="s">
        <v>246</v>
      </c>
      <c r="B14" s="1133"/>
      <c r="C14" s="1133"/>
      <c r="D14" s="1133"/>
      <c r="E14" s="1133"/>
      <c r="F14" s="1133"/>
      <c r="G14" s="1133"/>
      <c r="H14" s="1133"/>
      <c r="I14" s="1133"/>
      <c r="J14" s="1133" t="s">
        <v>247</v>
      </c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1133"/>
      <c r="V14" s="1133"/>
    </row>
    <row r="15" spans="1:22">
      <c r="A15" s="1" t="s">
        <v>248</v>
      </c>
    </row>
    <row r="16" spans="1:22" ht="16.899999999999999" customHeight="1"/>
    <row r="26" spans="21:21">
      <c r="U26" s="6"/>
    </row>
  </sheetData>
  <mergeCells count="17">
    <mergeCell ref="R4:S4"/>
    <mergeCell ref="T4:U4"/>
    <mergeCell ref="A14:I14"/>
    <mergeCell ref="J14:V14"/>
    <mergeCell ref="A1:U1"/>
    <mergeCell ref="A3:A5"/>
    <mergeCell ref="B3:O3"/>
    <mergeCell ref="P3:U3"/>
    <mergeCell ref="V3:V5"/>
    <mergeCell ref="B4:C4"/>
    <mergeCell ref="D4:E4"/>
    <mergeCell ref="F4:G4"/>
    <mergeCell ref="H4:I4"/>
    <mergeCell ref="J4:K4"/>
    <mergeCell ref="L4:M4"/>
    <mergeCell ref="N4:O4"/>
    <mergeCell ref="P4:Q4"/>
  </mergeCells>
  <phoneticPr fontId="3"/>
  <pageMargins left="0.59055118110236227" right="0.19685039370078741" top="0.98425196850393704" bottom="0.39370078740157483" header="0.51181102362204722" footer="0.51181102362204722"/>
  <pageSetup paperSize="9" scale="55" firstPageNumber="151" orientation="portrait" useFirstPageNumber="1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T26"/>
  <sheetViews>
    <sheetView view="pageBreakPreview" topLeftCell="I1" zoomScaleNormal="100" zoomScaleSheetLayoutView="100" workbookViewId="0">
      <selection activeCell="O36" sqref="O36"/>
    </sheetView>
  </sheetViews>
  <sheetFormatPr defaultRowHeight="12"/>
  <cols>
    <col min="1" max="1" width="10.125" style="1" customWidth="1"/>
    <col min="2" max="6" width="9.125" style="1" customWidth="1"/>
    <col min="7" max="8" width="8.25" style="1" customWidth="1"/>
    <col min="9" max="9" width="7.125" style="1" customWidth="1"/>
    <col min="10" max="10" width="10" style="1" customWidth="1"/>
    <col min="11" max="11" width="9.625" style="1" customWidth="1"/>
    <col min="12" max="14" width="8.875" style="1" customWidth="1"/>
    <col min="15" max="16" width="8.75" style="1" customWidth="1"/>
    <col min="17" max="20" width="8.875" style="1" customWidth="1"/>
    <col min="21" max="16384" width="9" style="1"/>
  </cols>
  <sheetData>
    <row r="1" spans="1:20" ht="23.25" customHeight="1">
      <c r="A1" s="1018" t="s">
        <v>249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 t="s">
        <v>250</v>
      </c>
      <c r="L1" s="1018"/>
      <c r="M1" s="1018"/>
      <c r="N1" s="1018"/>
      <c r="O1" s="1018"/>
      <c r="P1" s="1018"/>
      <c r="Q1" s="1018"/>
      <c r="R1" s="1018"/>
      <c r="S1" s="1018"/>
      <c r="T1" s="1018"/>
    </row>
    <row r="2" spans="1:20" s="292" customFormat="1" ht="18.75" customHeight="1" thickBot="1">
      <c r="A2" s="1143" t="s">
        <v>251</v>
      </c>
      <c r="B2" s="1143"/>
      <c r="C2" s="1143"/>
      <c r="D2" s="1143"/>
      <c r="E2" s="1143"/>
      <c r="F2" s="1143"/>
      <c r="G2" s="1143"/>
      <c r="H2" s="1143"/>
      <c r="I2" s="1143"/>
      <c r="J2" s="1143"/>
      <c r="K2" s="1143" t="s">
        <v>252</v>
      </c>
      <c r="L2" s="1143"/>
      <c r="M2" s="1143"/>
      <c r="N2" s="1143"/>
      <c r="O2" s="1143"/>
      <c r="P2" s="1143"/>
      <c r="Q2" s="1143"/>
      <c r="R2" s="1143"/>
      <c r="S2" s="1143"/>
      <c r="T2" s="1143"/>
    </row>
    <row r="3" spans="1:20" s="292" customFormat="1" ht="12.75" customHeight="1">
      <c r="A3" s="1144" t="s">
        <v>253</v>
      </c>
      <c r="B3" s="1145" t="s">
        <v>254</v>
      </c>
      <c r="C3" s="1121"/>
      <c r="D3" s="1121"/>
      <c r="E3" s="1121"/>
      <c r="F3" s="1122"/>
      <c r="G3" s="1145" t="s">
        <v>255</v>
      </c>
      <c r="H3" s="1122"/>
      <c r="I3" s="1146" t="s">
        <v>256</v>
      </c>
      <c r="J3" s="1148" t="s">
        <v>257</v>
      </c>
      <c r="K3" s="293" t="s">
        <v>258</v>
      </c>
      <c r="L3" s="294" t="s">
        <v>34</v>
      </c>
      <c r="M3" s="294" t="s">
        <v>259</v>
      </c>
      <c r="N3" s="294" t="s">
        <v>260</v>
      </c>
      <c r="O3" s="295" t="s">
        <v>261</v>
      </c>
      <c r="P3" s="294" t="s">
        <v>262</v>
      </c>
      <c r="Q3" s="294" t="s">
        <v>263</v>
      </c>
      <c r="R3" s="294" t="s">
        <v>264</v>
      </c>
      <c r="S3" s="294" t="s">
        <v>265</v>
      </c>
      <c r="T3" s="295" t="s">
        <v>266</v>
      </c>
    </row>
    <row r="4" spans="1:20" s="292" customFormat="1" ht="12.75" customHeight="1">
      <c r="A4" s="1125"/>
      <c r="B4" s="1139" t="s">
        <v>267</v>
      </c>
      <c r="C4" s="1136" t="s">
        <v>268</v>
      </c>
      <c r="D4" s="1137"/>
      <c r="E4" s="1137"/>
      <c r="F4" s="1138"/>
      <c r="G4" s="296" t="s">
        <v>269</v>
      </c>
      <c r="H4" s="1139" t="s">
        <v>270</v>
      </c>
      <c r="I4" s="1147"/>
      <c r="J4" s="1149"/>
      <c r="K4" s="277" t="s">
        <v>271</v>
      </c>
      <c r="L4" s="161">
        <v>261007</v>
      </c>
      <c r="M4" s="161">
        <v>8363</v>
      </c>
      <c r="N4" s="161">
        <v>6382</v>
      </c>
      <c r="O4" s="297">
        <v>16369</v>
      </c>
      <c r="P4" s="161">
        <v>26914</v>
      </c>
      <c r="Q4" s="161">
        <v>11250</v>
      </c>
      <c r="R4" s="161">
        <v>13354</v>
      </c>
      <c r="S4" s="161">
        <v>5923</v>
      </c>
      <c r="T4" s="161">
        <v>13406</v>
      </c>
    </row>
    <row r="5" spans="1:20" s="292" customFormat="1" ht="12.75" customHeight="1">
      <c r="A5" s="1128"/>
      <c r="B5" s="1140"/>
      <c r="C5" s="298" t="s">
        <v>11</v>
      </c>
      <c r="D5" s="298" t="s">
        <v>272</v>
      </c>
      <c r="E5" s="298" t="s">
        <v>273</v>
      </c>
      <c r="F5" s="298" t="s">
        <v>274</v>
      </c>
      <c r="G5" s="299" t="s">
        <v>275</v>
      </c>
      <c r="H5" s="1140"/>
      <c r="I5" s="1140"/>
      <c r="J5" s="1150"/>
      <c r="K5" s="279" t="s">
        <v>199</v>
      </c>
      <c r="L5" s="161">
        <v>263877</v>
      </c>
      <c r="M5" s="161">
        <v>8531</v>
      </c>
      <c r="N5" s="161">
        <v>6450</v>
      </c>
      <c r="O5" s="161">
        <v>16674</v>
      </c>
      <c r="P5" s="161">
        <v>27376</v>
      </c>
      <c r="Q5" s="161">
        <v>11466</v>
      </c>
      <c r="R5" s="161">
        <v>13359</v>
      </c>
      <c r="S5" s="161">
        <v>5979</v>
      </c>
      <c r="T5" s="161">
        <v>13510</v>
      </c>
    </row>
    <row r="6" spans="1:20" s="292" customFormat="1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 t="s">
        <v>200</v>
      </c>
      <c r="L6" s="161">
        <v>266659</v>
      </c>
      <c r="M6" s="161">
        <v>8740</v>
      </c>
      <c r="N6" s="161">
        <v>6536</v>
      </c>
      <c r="O6" s="161">
        <v>16725</v>
      </c>
      <c r="P6" s="161">
        <v>27852</v>
      </c>
      <c r="Q6" s="161">
        <v>11483</v>
      </c>
      <c r="R6" s="161">
        <v>13200</v>
      </c>
      <c r="S6" s="161">
        <v>6017</v>
      </c>
      <c r="T6" s="161">
        <v>13512</v>
      </c>
    </row>
    <row r="7" spans="1:20" s="292" customFormat="1" ht="12.75" customHeight="1">
      <c r="A7" s="277">
        <v>29</v>
      </c>
      <c r="B7" s="303">
        <v>43490</v>
      </c>
      <c r="C7" s="303">
        <v>337367</v>
      </c>
      <c r="D7" s="303">
        <v>105106</v>
      </c>
      <c r="E7" s="303">
        <v>221853</v>
      </c>
      <c r="F7" s="303">
        <v>10408</v>
      </c>
      <c r="G7" s="303">
        <v>97</v>
      </c>
      <c r="H7" s="303">
        <v>10760</v>
      </c>
      <c r="I7" s="303">
        <v>765</v>
      </c>
      <c r="J7" s="304">
        <v>280</v>
      </c>
      <c r="K7" s="302" t="s">
        <v>201</v>
      </c>
      <c r="L7" s="161">
        <v>269494</v>
      </c>
      <c r="M7" s="161">
        <v>8791</v>
      </c>
      <c r="N7" s="161">
        <v>6523</v>
      </c>
      <c r="O7" s="161">
        <v>16786</v>
      </c>
      <c r="P7" s="161">
        <v>27970</v>
      </c>
      <c r="Q7" s="161">
        <v>11602</v>
      </c>
      <c r="R7" s="161">
        <v>13165</v>
      </c>
      <c r="S7" s="161">
        <v>6021</v>
      </c>
      <c r="T7" s="161">
        <v>13676</v>
      </c>
    </row>
    <row r="8" spans="1:20" s="292" customFormat="1" ht="12.75" customHeight="1" thickBot="1">
      <c r="A8" s="279" t="s">
        <v>199</v>
      </c>
      <c r="B8" s="303">
        <v>42168</v>
      </c>
      <c r="C8" s="303">
        <v>320780</v>
      </c>
      <c r="D8" s="303">
        <v>99232</v>
      </c>
      <c r="E8" s="303">
        <v>211852</v>
      </c>
      <c r="F8" s="303">
        <v>9696</v>
      </c>
      <c r="G8" s="303">
        <v>106</v>
      </c>
      <c r="H8" s="303">
        <v>13185</v>
      </c>
      <c r="I8" s="303">
        <v>748</v>
      </c>
      <c r="J8" s="304">
        <v>282</v>
      </c>
      <c r="K8" s="305" t="s">
        <v>202</v>
      </c>
      <c r="L8" s="306">
        <f>+M8+N8+O8+P8+Q8+R8+S8+T8+L16+M16+N16+P16+T16+Q16</f>
        <v>267483</v>
      </c>
      <c r="M8" s="306">
        <v>8827</v>
      </c>
      <c r="N8" s="306">
        <v>6643</v>
      </c>
      <c r="O8" s="306">
        <v>16881</v>
      </c>
      <c r="P8" s="306">
        <v>27723</v>
      </c>
      <c r="Q8" s="306">
        <v>11539</v>
      </c>
      <c r="R8" s="306">
        <v>13122</v>
      </c>
      <c r="S8" s="306">
        <v>6048</v>
      </c>
      <c r="T8" s="306">
        <v>13927</v>
      </c>
    </row>
    <row r="9" spans="1:20" s="292" customFormat="1" ht="12.75" customHeight="1" thickBot="1">
      <c r="A9" s="302" t="s">
        <v>276</v>
      </c>
      <c r="B9" s="39">
        <v>41387</v>
      </c>
      <c r="C9" s="303">
        <v>305845</v>
      </c>
      <c r="D9" s="303">
        <v>95902</v>
      </c>
      <c r="E9" s="303">
        <v>202024</v>
      </c>
      <c r="F9" s="303">
        <v>7919</v>
      </c>
      <c r="G9" s="303">
        <v>88</v>
      </c>
      <c r="H9" s="303">
        <v>11049</v>
      </c>
      <c r="I9" s="303">
        <v>882</v>
      </c>
      <c r="J9" s="304">
        <v>262</v>
      </c>
      <c r="K9" s="307"/>
      <c r="L9" s="306"/>
      <c r="M9" s="306"/>
      <c r="N9" s="306"/>
      <c r="O9" s="306"/>
      <c r="P9" s="306"/>
      <c r="Q9" s="306"/>
      <c r="R9" s="286"/>
      <c r="S9" s="286"/>
      <c r="T9" s="286"/>
    </row>
    <row r="10" spans="1:20" s="292" customFormat="1" ht="12.75" customHeight="1">
      <c r="A10" s="302" t="s">
        <v>201</v>
      </c>
      <c r="B10" s="39">
        <v>40019</v>
      </c>
      <c r="C10" s="303">
        <v>212912</v>
      </c>
      <c r="D10" s="303">
        <v>62553</v>
      </c>
      <c r="E10" s="303">
        <v>144641</v>
      </c>
      <c r="F10" s="303">
        <v>5718</v>
      </c>
      <c r="G10" s="303">
        <v>57</v>
      </c>
      <c r="H10" s="303">
        <v>7157</v>
      </c>
      <c r="I10" s="303">
        <v>822</v>
      </c>
      <c r="J10" s="304">
        <v>231</v>
      </c>
      <c r="K10" s="1141" t="s">
        <v>258</v>
      </c>
      <c r="L10" s="1026" t="s">
        <v>277</v>
      </c>
      <c r="M10" s="1026" t="s">
        <v>278</v>
      </c>
      <c r="N10" s="163" t="s">
        <v>279</v>
      </c>
      <c r="O10" s="308"/>
      <c r="P10" s="1026" t="s">
        <v>280</v>
      </c>
      <c r="Q10" s="1134" t="s">
        <v>281</v>
      </c>
      <c r="R10" s="1027" t="s">
        <v>274</v>
      </c>
      <c r="S10" s="1028"/>
      <c r="T10" s="1028"/>
    </row>
    <row r="11" spans="1:20" s="292" customFormat="1" ht="12.75" customHeight="1">
      <c r="A11" s="22" t="s">
        <v>202</v>
      </c>
      <c r="B11" s="309">
        <v>37301</v>
      </c>
      <c r="C11" s="310">
        <f>SUM(D11:F11)</f>
        <v>217533</v>
      </c>
      <c r="D11" s="310">
        <v>66162</v>
      </c>
      <c r="E11" s="310">
        <v>146346</v>
      </c>
      <c r="F11" s="310">
        <v>5025</v>
      </c>
      <c r="G11" s="310">
        <v>54</v>
      </c>
      <c r="H11" s="310">
        <v>6850</v>
      </c>
      <c r="I11" s="310">
        <v>886</v>
      </c>
      <c r="J11" s="311">
        <v>236</v>
      </c>
      <c r="K11" s="1142"/>
      <c r="L11" s="1014"/>
      <c r="M11" s="1014"/>
      <c r="N11" s="312"/>
      <c r="O11" s="5" t="s">
        <v>282</v>
      </c>
      <c r="P11" s="1014"/>
      <c r="Q11" s="1135"/>
      <c r="R11" s="154" t="s">
        <v>283</v>
      </c>
      <c r="S11" s="154" t="s">
        <v>284</v>
      </c>
      <c r="T11" s="313" t="s">
        <v>285</v>
      </c>
    </row>
    <row r="12" spans="1:20" s="318" customFormat="1" ht="12.75" customHeight="1" thickBot="1">
      <c r="A12" s="314"/>
      <c r="B12" s="315"/>
      <c r="C12" s="316"/>
      <c r="D12" s="316"/>
      <c r="E12" s="316"/>
      <c r="F12" s="316"/>
      <c r="G12" s="316"/>
      <c r="H12" s="316"/>
      <c r="I12" s="316"/>
      <c r="J12" s="316"/>
      <c r="K12" s="277" t="s">
        <v>271</v>
      </c>
      <c r="L12" s="280">
        <v>2828</v>
      </c>
      <c r="M12" s="161">
        <v>70693</v>
      </c>
      <c r="N12" s="297">
        <v>79699</v>
      </c>
      <c r="O12" s="161">
        <v>2328</v>
      </c>
      <c r="P12" s="161">
        <v>198</v>
      </c>
      <c r="Q12" s="317" t="s">
        <v>203</v>
      </c>
      <c r="R12" s="161">
        <v>4494</v>
      </c>
      <c r="S12" s="161">
        <v>1134</v>
      </c>
      <c r="T12" s="161">
        <v>5628</v>
      </c>
    </row>
    <row r="13" spans="1:20" s="292" customFormat="1" ht="12.75" customHeight="1">
      <c r="C13" s="319"/>
      <c r="D13" s="320"/>
      <c r="E13" s="320"/>
      <c r="K13" s="279" t="s">
        <v>199</v>
      </c>
      <c r="L13" s="280">
        <v>3058</v>
      </c>
      <c r="M13" s="161">
        <v>70546</v>
      </c>
      <c r="N13" s="161">
        <v>81039</v>
      </c>
      <c r="O13" s="161">
        <v>2350</v>
      </c>
      <c r="P13" s="161">
        <v>207</v>
      </c>
      <c r="Q13" s="321" t="s">
        <v>203</v>
      </c>
      <c r="R13" s="161">
        <v>4515</v>
      </c>
      <c r="S13" s="161">
        <v>1167</v>
      </c>
      <c r="T13" s="161">
        <v>5682</v>
      </c>
    </row>
    <row r="14" spans="1:20" s="292" customFormat="1" ht="12.75" customHeight="1">
      <c r="A14" s="1" t="s">
        <v>286</v>
      </c>
      <c r="D14" s="322"/>
      <c r="K14" s="302" t="s">
        <v>200</v>
      </c>
      <c r="L14" s="280">
        <v>3105</v>
      </c>
      <c r="M14" s="161">
        <v>71095</v>
      </c>
      <c r="N14" s="161">
        <v>82535</v>
      </c>
      <c r="O14" s="161">
        <v>2371</v>
      </c>
      <c r="P14" s="161">
        <v>211</v>
      </c>
      <c r="Q14" s="321" t="s">
        <v>203</v>
      </c>
      <c r="R14" s="161">
        <v>4492</v>
      </c>
      <c r="S14" s="161">
        <v>1156</v>
      </c>
      <c r="T14" s="161">
        <v>5648</v>
      </c>
    </row>
    <row r="15" spans="1:20" s="292" customFormat="1" ht="12.75" customHeight="1">
      <c r="A15" s="1" t="s">
        <v>287</v>
      </c>
      <c r="B15" s="1"/>
      <c r="C15" s="1"/>
      <c r="D15" s="1"/>
      <c r="E15" s="1"/>
      <c r="F15" s="1"/>
      <c r="G15" s="1"/>
      <c r="H15" s="1"/>
      <c r="I15" s="1"/>
      <c r="J15" s="1"/>
      <c r="K15" s="302" t="s">
        <v>201</v>
      </c>
      <c r="L15" s="280">
        <v>3145</v>
      </c>
      <c r="M15" s="161">
        <v>71229</v>
      </c>
      <c r="N15" s="161">
        <v>83507</v>
      </c>
      <c r="O15" s="161">
        <v>2350</v>
      </c>
      <c r="P15" s="161">
        <v>210</v>
      </c>
      <c r="Q15" s="40">
        <v>1127</v>
      </c>
      <c r="R15" s="161">
        <v>4569</v>
      </c>
      <c r="S15" s="161">
        <v>1173</v>
      </c>
      <c r="T15" s="161">
        <v>5742</v>
      </c>
    </row>
    <row r="16" spans="1:20" ht="12.75" customHeight="1" thickBot="1">
      <c r="K16" s="323" t="s">
        <v>202</v>
      </c>
      <c r="L16" s="324">
        <v>3148</v>
      </c>
      <c r="M16" s="306">
        <v>70282</v>
      </c>
      <c r="N16" s="306">
        <v>81456</v>
      </c>
      <c r="O16" s="306">
        <v>2240</v>
      </c>
      <c r="P16" s="306">
        <v>207</v>
      </c>
      <c r="Q16" s="325">
        <v>1992</v>
      </c>
      <c r="R16" s="306">
        <v>4655</v>
      </c>
      <c r="S16" s="306">
        <v>1033</v>
      </c>
      <c r="T16" s="306">
        <v>5688</v>
      </c>
    </row>
    <row r="17" spans="11:17" ht="12.75" customHeight="1">
      <c r="K17" s="326"/>
    </row>
    <row r="18" spans="11:17" ht="12.75" customHeight="1">
      <c r="K18" s="327" t="s">
        <v>288</v>
      </c>
    </row>
    <row r="19" spans="11:17" ht="12.75" customHeight="1">
      <c r="K19" s="1" t="s">
        <v>289</v>
      </c>
    </row>
    <row r="20" spans="11:17">
      <c r="K20" s="327" t="s">
        <v>287</v>
      </c>
    </row>
    <row r="26" spans="11:17">
      <c r="Q26" s="6"/>
    </row>
  </sheetData>
  <mergeCells count="18">
    <mergeCell ref="A1:J1"/>
    <mergeCell ref="K1:T1"/>
    <mergeCell ref="A2:J2"/>
    <mergeCell ref="K2:T2"/>
    <mergeCell ref="A3:A5"/>
    <mergeCell ref="B3:F3"/>
    <mergeCell ref="G3:H3"/>
    <mergeCell ref="I3:I5"/>
    <mergeCell ref="J3:J5"/>
    <mergeCell ref="B4:B5"/>
    <mergeCell ref="Q10:Q11"/>
    <mergeCell ref="R10:T10"/>
    <mergeCell ref="C4:F4"/>
    <mergeCell ref="H4:H5"/>
    <mergeCell ref="K10:K11"/>
    <mergeCell ref="L10:L11"/>
    <mergeCell ref="M10:M11"/>
    <mergeCell ref="P10:P11"/>
  </mergeCells>
  <phoneticPr fontId="3"/>
  <pageMargins left="0.59055118110236227" right="0.59055118110236227" top="0.98425196850393704" bottom="0.39370078740157483" header="0.51181102362204722" footer="0.51181102362204722"/>
  <pageSetup paperSize="9" firstPageNumber="151" orientation="portrait" useFirstPageNumber="1" horizontalDpi="400" vertic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328"/>
  </sheetPr>
  <dimension ref="A1:W45"/>
  <sheetViews>
    <sheetView view="pageBreakPreview" zoomScale="90" zoomScaleNormal="100" zoomScaleSheetLayoutView="90" workbookViewId="0">
      <selection activeCell="N29" sqref="N29"/>
    </sheetView>
  </sheetViews>
  <sheetFormatPr defaultRowHeight="13.5"/>
  <cols>
    <col min="1" max="1" width="12.25" style="329" customWidth="1"/>
    <col min="2" max="17" width="10.125" style="329" customWidth="1"/>
    <col min="18" max="18" width="5.125" style="381" bestFit="1" customWidth="1"/>
    <col min="19" max="19" width="5.125" style="329" customWidth="1"/>
    <col min="20" max="16384" width="9" style="329"/>
  </cols>
  <sheetData>
    <row r="1" spans="1:23" s="328" customFormat="1" ht="22.5" customHeight="1">
      <c r="A1" s="1162" t="s">
        <v>347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</row>
    <row r="2" spans="1:23" ht="14.25" customHeight="1" thickBot="1">
      <c r="R2" s="330"/>
    </row>
    <row r="3" spans="1:23" s="334" customFormat="1" ht="14.25" customHeight="1">
      <c r="A3" s="1151" t="s">
        <v>290</v>
      </c>
      <c r="B3" s="331"/>
      <c r="C3" s="332"/>
      <c r="D3" s="332"/>
      <c r="E3" s="332"/>
      <c r="F3" s="332"/>
      <c r="G3" s="332"/>
      <c r="H3" s="332"/>
      <c r="I3" s="333" t="s">
        <v>291</v>
      </c>
      <c r="J3" s="332"/>
      <c r="K3" s="332"/>
      <c r="L3" s="332"/>
      <c r="M3" s="332"/>
      <c r="N3" s="332"/>
      <c r="O3" s="332"/>
      <c r="P3" s="332"/>
      <c r="Q3" s="332"/>
      <c r="R3" s="1156" t="s">
        <v>292</v>
      </c>
    </row>
    <row r="4" spans="1:23" s="334" customFormat="1" ht="14.25" customHeight="1">
      <c r="A4" s="1152"/>
      <c r="B4" s="1159" t="s">
        <v>293</v>
      </c>
      <c r="C4" s="1160"/>
      <c r="D4" s="1160"/>
      <c r="E4" s="1161"/>
      <c r="F4" s="1159" t="s">
        <v>294</v>
      </c>
      <c r="G4" s="1160"/>
      <c r="H4" s="1160"/>
      <c r="I4" s="1161"/>
      <c r="J4" s="1159" t="s">
        <v>295</v>
      </c>
      <c r="K4" s="1160"/>
      <c r="L4" s="1160"/>
      <c r="M4" s="1161"/>
      <c r="N4" s="1159" t="s">
        <v>296</v>
      </c>
      <c r="O4" s="1160"/>
      <c r="P4" s="1160"/>
      <c r="Q4" s="1161"/>
      <c r="R4" s="1157"/>
    </row>
    <row r="5" spans="1:23" s="334" customFormat="1" ht="14.25" customHeight="1">
      <c r="A5" s="1153"/>
      <c r="B5" s="335" t="s">
        <v>34</v>
      </c>
      <c r="C5" s="335" t="s">
        <v>16</v>
      </c>
      <c r="D5" s="335" t="s">
        <v>17</v>
      </c>
      <c r="E5" s="336" t="s">
        <v>297</v>
      </c>
      <c r="F5" s="335" t="s">
        <v>34</v>
      </c>
      <c r="G5" s="335" t="s">
        <v>16</v>
      </c>
      <c r="H5" s="335" t="s">
        <v>17</v>
      </c>
      <c r="I5" s="336" t="s">
        <v>297</v>
      </c>
      <c r="J5" s="335" t="s">
        <v>34</v>
      </c>
      <c r="K5" s="335" t="s">
        <v>16</v>
      </c>
      <c r="L5" s="335" t="s">
        <v>17</v>
      </c>
      <c r="M5" s="336" t="s">
        <v>297</v>
      </c>
      <c r="N5" s="337" t="s">
        <v>34</v>
      </c>
      <c r="O5" s="335" t="s">
        <v>16</v>
      </c>
      <c r="P5" s="335" t="s">
        <v>17</v>
      </c>
      <c r="Q5" s="336" t="s">
        <v>297</v>
      </c>
      <c r="R5" s="1158"/>
    </row>
    <row r="6" spans="1:23" ht="14.25" customHeight="1">
      <c r="A6" s="338"/>
      <c r="B6" s="339" t="s">
        <v>298</v>
      </c>
      <c r="C6" s="340" t="s">
        <v>298</v>
      </c>
      <c r="D6" s="340" t="s">
        <v>298</v>
      </c>
      <c r="E6" s="341" t="s">
        <v>299</v>
      </c>
      <c r="F6" s="340" t="s">
        <v>298</v>
      </c>
      <c r="G6" s="340" t="s">
        <v>298</v>
      </c>
      <c r="H6" s="340" t="s">
        <v>298</v>
      </c>
      <c r="I6" s="341" t="s">
        <v>299</v>
      </c>
      <c r="J6" s="340" t="s">
        <v>298</v>
      </c>
      <c r="K6" s="340" t="s">
        <v>298</v>
      </c>
      <c r="L6" s="340" t="s">
        <v>298</v>
      </c>
      <c r="M6" s="341" t="s">
        <v>299</v>
      </c>
      <c r="N6" s="342" t="s">
        <v>298</v>
      </c>
      <c r="O6" s="340" t="s">
        <v>298</v>
      </c>
      <c r="P6" s="340" t="s">
        <v>298</v>
      </c>
      <c r="Q6" s="341" t="s">
        <v>299</v>
      </c>
      <c r="R6" s="343"/>
    </row>
    <row r="7" spans="1:23" ht="14.25" customHeight="1">
      <c r="A7" s="344">
        <v>29</v>
      </c>
      <c r="B7" s="345">
        <v>40821</v>
      </c>
      <c r="C7" s="346">
        <v>19848</v>
      </c>
      <c r="D7" s="346">
        <v>20973</v>
      </c>
      <c r="E7" s="346">
        <v>2234</v>
      </c>
      <c r="F7" s="346">
        <v>5703</v>
      </c>
      <c r="G7" s="346">
        <v>3888</v>
      </c>
      <c r="H7" s="346">
        <v>1815</v>
      </c>
      <c r="I7" s="346">
        <v>540</v>
      </c>
      <c r="J7" s="346">
        <v>10579</v>
      </c>
      <c r="K7" s="346">
        <v>3173</v>
      </c>
      <c r="L7" s="346">
        <v>7406</v>
      </c>
      <c r="M7" s="346">
        <v>1120</v>
      </c>
      <c r="N7" s="347">
        <v>2533</v>
      </c>
      <c r="O7" s="346">
        <v>2423</v>
      </c>
      <c r="P7" s="346">
        <v>110</v>
      </c>
      <c r="Q7" s="346">
        <v>223</v>
      </c>
      <c r="R7" s="343">
        <v>29</v>
      </c>
    </row>
    <row r="8" spans="1:23" ht="14.25" customHeight="1">
      <c r="A8" s="348" t="s">
        <v>199</v>
      </c>
      <c r="B8" s="345">
        <v>19076</v>
      </c>
      <c r="C8" s="346">
        <v>17352</v>
      </c>
      <c r="D8" s="346">
        <v>1724</v>
      </c>
      <c r="E8" s="346">
        <v>2103</v>
      </c>
      <c r="F8" s="346">
        <v>6648</v>
      </c>
      <c r="G8" s="346">
        <v>4336</v>
      </c>
      <c r="H8" s="346">
        <v>2312</v>
      </c>
      <c r="I8" s="346">
        <v>527</v>
      </c>
      <c r="J8" s="346">
        <v>11078</v>
      </c>
      <c r="K8" s="346">
        <v>3748</v>
      </c>
      <c r="L8" s="346">
        <v>7330</v>
      </c>
      <c r="M8" s="346">
        <v>1168</v>
      </c>
      <c r="N8" s="347">
        <v>2696</v>
      </c>
      <c r="O8" s="346">
        <v>2263</v>
      </c>
      <c r="P8" s="346">
        <v>433</v>
      </c>
      <c r="Q8" s="346">
        <v>216</v>
      </c>
      <c r="R8" s="343">
        <v>30</v>
      </c>
    </row>
    <row r="9" spans="1:23" ht="14.25" customHeight="1">
      <c r="A9" s="348" t="s">
        <v>200</v>
      </c>
      <c r="B9" s="349">
        <v>38455</v>
      </c>
      <c r="C9" s="350">
        <v>19390</v>
      </c>
      <c r="D9" s="350">
        <v>19065</v>
      </c>
      <c r="E9" s="350">
        <v>2173</v>
      </c>
      <c r="F9" s="350">
        <v>7008</v>
      </c>
      <c r="G9" s="350">
        <v>4491</v>
      </c>
      <c r="H9" s="350">
        <v>2517</v>
      </c>
      <c r="I9" s="350">
        <v>514</v>
      </c>
      <c r="J9" s="350">
        <v>10544</v>
      </c>
      <c r="K9" s="350">
        <v>3694</v>
      </c>
      <c r="L9" s="350">
        <v>6850</v>
      </c>
      <c r="M9" s="350">
        <v>1129</v>
      </c>
      <c r="N9" s="351">
        <v>3376</v>
      </c>
      <c r="O9" s="350">
        <v>2585</v>
      </c>
      <c r="P9" s="350">
        <v>791</v>
      </c>
      <c r="Q9" s="350">
        <v>209</v>
      </c>
      <c r="R9" s="343" t="s">
        <v>86</v>
      </c>
    </row>
    <row r="10" spans="1:23" ht="14.25" customHeight="1">
      <c r="A10" s="348" t="s">
        <v>201</v>
      </c>
      <c r="B10" s="352">
        <v>24998</v>
      </c>
      <c r="C10" s="353">
        <v>13636</v>
      </c>
      <c r="D10" s="353">
        <v>11362</v>
      </c>
      <c r="E10" s="353">
        <v>1904</v>
      </c>
      <c r="F10" s="353">
        <v>3977</v>
      </c>
      <c r="G10" s="353">
        <v>2648</v>
      </c>
      <c r="H10" s="353">
        <v>1329</v>
      </c>
      <c r="I10" s="353">
        <v>456</v>
      </c>
      <c r="J10" s="353">
        <v>7598</v>
      </c>
      <c r="K10" s="353">
        <v>2717</v>
      </c>
      <c r="L10" s="353">
        <v>4881</v>
      </c>
      <c r="M10" s="353">
        <v>1007</v>
      </c>
      <c r="N10" s="354">
        <v>2072</v>
      </c>
      <c r="O10" s="353">
        <v>1899</v>
      </c>
      <c r="P10" s="353">
        <v>173</v>
      </c>
      <c r="Q10" s="353">
        <v>202</v>
      </c>
      <c r="R10" s="343">
        <v>2</v>
      </c>
    </row>
    <row r="11" spans="1:23" s="361" customFormat="1" ht="14.25" customHeight="1">
      <c r="A11" s="355" t="s">
        <v>202</v>
      </c>
      <c r="B11" s="356">
        <f>+C11+D11</f>
        <v>24108</v>
      </c>
      <c r="C11" s="357">
        <v>13197</v>
      </c>
      <c r="D11" s="357">
        <v>10911</v>
      </c>
      <c r="E11" s="357">
        <v>1814</v>
      </c>
      <c r="F11" s="358">
        <f>+G11+H11</f>
        <v>2770</v>
      </c>
      <c r="G11" s="357">
        <v>1751</v>
      </c>
      <c r="H11" s="357">
        <v>1019</v>
      </c>
      <c r="I11" s="357">
        <v>399</v>
      </c>
      <c r="J11" s="358">
        <f>+K11+L11</f>
        <v>5962</v>
      </c>
      <c r="K11" s="357">
        <v>2276</v>
      </c>
      <c r="L11" s="357">
        <v>3686</v>
      </c>
      <c r="M11" s="357">
        <v>943</v>
      </c>
      <c r="N11" s="359">
        <f>+O11+P11</f>
        <v>1309</v>
      </c>
      <c r="O11" s="357">
        <v>1157</v>
      </c>
      <c r="P11" s="357">
        <v>152</v>
      </c>
      <c r="Q11" s="357">
        <v>158</v>
      </c>
      <c r="R11" s="360">
        <v>3</v>
      </c>
    </row>
    <row r="12" spans="1:23" ht="14.25" customHeight="1" thickBot="1">
      <c r="A12" s="362"/>
      <c r="B12" s="363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5"/>
    </row>
    <row r="13" spans="1:23" ht="14.25" customHeight="1" thickBot="1">
      <c r="O13" s="366"/>
      <c r="P13" s="366"/>
      <c r="Q13" s="366"/>
      <c r="R13" s="367"/>
    </row>
    <row r="14" spans="1:23" s="334" customFormat="1" ht="14.25" customHeight="1">
      <c r="A14" s="1151" t="s">
        <v>290</v>
      </c>
      <c r="B14" s="1154" t="s">
        <v>300</v>
      </c>
      <c r="C14" s="1155"/>
      <c r="D14" s="1155"/>
      <c r="E14" s="1155"/>
      <c r="F14" s="1155"/>
      <c r="G14" s="1155"/>
      <c r="H14" s="1155"/>
      <c r="I14" s="1155"/>
      <c r="J14" s="332"/>
      <c r="K14" s="332"/>
      <c r="L14" s="332"/>
      <c r="M14" s="332"/>
      <c r="N14" s="332"/>
      <c r="O14" s="368"/>
      <c r="P14" s="368"/>
      <c r="Q14" s="368"/>
      <c r="R14" s="1156" t="s">
        <v>292</v>
      </c>
      <c r="S14" s="368"/>
      <c r="T14" s="368"/>
      <c r="U14" s="368"/>
      <c r="V14" s="368"/>
      <c r="W14" s="368"/>
    </row>
    <row r="15" spans="1:23" s="334" customFormat="1" ht="14.25" customHeight="1">
      <c r="A15" s="1152"/>
      <c r="B15" s="1159" t="s">
        <v>301</v>
      </c>
      <c r="C15" s="1160"/>
      <c r="D15" s="1160"/>
      <c r="E15" s="1161"/>
      <c r="F15" s="1159" t="s">
        <v>302</v>
      </c>
      <c r="G15" s="1160"/>
      <c r="H15" s="1160"/>
      <c r="I15" s="1161"/>
      <c r="J15" s="1159" t="s">
        <v>303</v>
      </c>
      <c r="K15" s="1160"/>
      <c r="L15" s="1160"/>
      <c r="M15" s="1161"/>
      <c r="N15" s="1159" t="s">
        <v>304</v>
      </c>
      <c r="O15" s="1160"/>
      <c r="P15" s="1160"/>
      <c r="Q15" s="1161"/>
      <c r="R15" s="1157"/>
      <c r="S15" s="368"/>
      <c r="T15" s="368"/>
      <c r="U15" s="368"/>
      <c r="V15" s="368"/>
      <c r="W15" s="368"/>
    </row>
    <row r="16" spans="1:23" s="334" customFormat="1" ht="14.25" customHeight="1">
      <c r="A16" s="1153"/>
      <c r="B16" s="335" t="s">
        <v>34</v>
      </c>
      <c r="C16" s="335" t="s">
        <v>16</v>
      </c>
      <c r="D16" s="335" t="s">
        <v>17</v>
      </c>
      <c r="E16" s="336" t="s">
        <v>297</v>
      </c>
      <c r="F16" s="335" t="s">
        <v>34</v>
      </c>
      <c r="G16" s="335" t="s">
        <v>16</v>
      </c>
      <c r="H16" s="335" t="s">
        <v>17</v>
      </c>
      <c r="I16" s="336" t="s">
        <v>297</v>
      </c>
      <c r="J16" s="337" t="s">
        <v>34</v>
      </c>
      <c r="K16" s="335" t="s">
        <v>16</v>
      </c>
      <c r="L16" s="335" t="s">
        <v>17</v>
      </c>
      <c r="M16" s="336" t="s">
        <v>297</v>
      </c>
      <c r="N16" s="335" t="s">
        <v>34</v>
      </c>
      <c r="O16" s="335" t="s">
        <v>16</v>
      </c>
      <c r="P16" s="335" t="s">
        <v>17</v>
      </c>
      <c r="Q16" s="336" t="s">
        <v>297</v>
      </c>
      <c r="R16" s="1158"/>
      <c r="S16" s="368"/>
      <c r="T16" s="368"/>
      <c r="U16" s="368"/>
      <c r="V16" s="369"/>
      <c r="W16" s="368"/>
    </row>
    <row r="17" spans="1:23" ht="14.25" customHeight="1">
      <c r="A17" s="338"/>
      <c r="B17" s="339" t="s">
        <v>298</v>
      </c>
      <c r="C17" s="340" t="s">
        <v>298</v>
      </c>
      <c r="D17" s="340" t="s">
        <v>298</v>
      </c>
      <c r="E17" s="341" t="s">
        <v>299</v>
      </c>
      <c r="F17" s="340" t="s">
        <v>298</v>
      </c>
      <c r="G17" s="340" t="s">
        <v>298</v>
      </c>
      <c r="H17" s="340" t="s">
        <v>298</v>
      </c>
      <c r="I17" s="341" t="s">
        <v>299</v>
      </c>
      <c r="J17" s="342" t="s">
        <v>298</v>
      </c>
      <c r="K17" s="340" t="s">
        <v>298</v>
      </c>
      <c r="L17" s="340" t="s">
        <v>298</v>
      </c>
      <c r="M17" s="370" t="s">
        <v>299</v>
      </c>
      <c r="N17" s="342" t="s">
        <v>298</v>
      </c>
      <c r="O17" s="340" t="s">
        <v>298</v>
      </c>
      <c r="P17" s="340" t="s">
        <v>298</v>
      </c>
      <c r="Q17" s="341" t="s">
        <v>299</v>
      </c>
      <c r="R17" s="343"/>
      <c r="S17" s="371"/>
      <c r="T17" s="340"/>
      <c r="U17" s="340"/>
      <c r="V17" s="341"/>
      <c r="W17" s="340"/>
    </row>
    <row r="18" spans="1:23" ht="14.25" customHeight="1">
      <c r="A18" s="344">
        <v>29</v>
      </c>
      <c r="B18" s="372">
        <v>26580</v>
      </c>
      <c r="C18" s="373">
        <v>14021</v>
      </c>
      <c r="D18" s="373">
        <v>12559</v>
      </c>
      <c r="E18" s="373">
        <v>850</v>
      </c>
      <c r="F18" s="373">
        <v>16841</v>
      </c>
      <c r="G18" s="373">
        <v>9235</v>
      </c>
      <c r="H18" s="373">
        <v>7606</v>
      </c>
      <c r="I18" s="373">
        <v>1122</v>
      </c>
      <c r="J18" s="373">
        <v>8101</v>
      </c>
      <c r="K18" s="373">
        <v>1152</v>
      </c>
      <c r="L18" s="373">
        <v>6949</v>
      </c>
      <c r="M18" s="373">
        <v>890</v>
      </c>
      <c r="N18" s="374">
        <v>4748</v>
      </c>
      <c r="O18" s="374">
        <v>3388</v>
      </c>
      <c r="P18" s="374">
        <v>1360</v>
      </c>
      <c r="Q18" s="374">
        <v>324</v>
      </c>
      <c r="R18" s="343">
        <v>29</v>
      </c>
    </row>
    <row r="19" spans="1:23" ht="14.25" customHeight="1">
      <c r="A19" s="348" t="s">
        <v>199</v>
      </c>
      <c r="B19" s="372">
        <v>46058</v>
      </c>
      <c r="C19" s="373">
        <v>28640</v>
      </c>
      <c r="D19" s="373">
        <v>17418</v>
      </c>
      <c r="E19" s="373">
        <v>1306</v>
      </c>
      <c r="F19" s="373">
        <v>23751</v>
      </c>
      <c r="G19" s="373">
        <v>14606</v>
      </c>
      <c r="H19" s="373">
        <v>9145</v>
      </c>
      <c r="I19" s="373">
        <v>1523</v>
      </c>
      <c r="J19" s="373">
        <v>10726</v>
      </c>
      <c r="K19" s="373">
        <v>1214</v>
      </c>
      <c r="L19" s="373">
        <v>9512</v>
      </c>
      <c r="M19" s="373">
        <v>1192</v>
      </c>
      <c r="N19" s="373">
        <v>5373</v>
      </c>
      <c r="O19" s="373">
        <v>3240</v>
      </c>
      <c r="P19" s="373">
        <v>2133</v>
      </c>
      <c r="Q19" s="373">
        <v>450</v>
      </c>
      <c r="R19" s="343">
        <v>30</v>
      </c>
      <c r="S19" s="340"/>
      <c r="T19" s="340"/>
      <c r="U19" s="340"/>
      <c r="V19" s="341"/>
      <c r="W19" s="340"/>
    </row>
    <row r="20" spans="1:23" ht="14.25" customHeight="1">
      <c r="A20" s="348" t="s">
        <v>200</v>
      </c>
      <c r="B20" s="372">
        <v>46020</v>
      </c>
      <c r="C20" s="373">
        <v>22855</v>
      </c>
      <c r="D20" s="373">
        <v>23165</v>
      </c>
      <c r="E20" s="373">
        <v>1319</v>
      </c>
      <c r="F20" s="373">
        <v>22078</v>
      </c>
      <c r="G20" s="373">
        <v>12380</v>
      </c>
      <c r="H20" s="373">
        <v>9698</v>
      </c>
      <c r="I20" s="373">
        <v>1444</v>
      </c>
      <c r="J20" s="373">
        <v>9147</v>
      </c>
      <c r="K20" s="373">
        <v>1092</v>
      </c>
      <c r="L20" s="373">
        <v>8055</v>
      </c>
      <c r="M20" s="373">
        <v>1162</v>
      </c>
      <c r="N20" s="373">
        <v>7363</v>
      </c>
      <c r="O20" s="373">
        <v>2942</v>
      </c>
      <c r="P20" s="373">
        <v>4421</v>
      </c>
      <c r="Q20" s="373">
        <v>576</v>
      </c>
      <c r="R20" s="343" t="s">
        <v>86</v>
      </c>
      <c r="S20" s="340"/>
      <c r="T20" s="340"/>
      <c r="U20" s="340"/>
      <c r="V20" s="341"/>
      <c r="W20" s="340"/>
    </row>
    <row r="21" spans="1:23" ht="14.25" customHeight="1">
      <c r="A21" s="348" t="s">
        <v>201</v>
      </c>
      <c r="B21" s="372">
        <v>26393</v>
      </c>
      <c r="C21" s="373">
        <v>13590</v>
      </c>
      <c r="D21" s="373">
        <v>12803</v>
      </c>
      <c r="E21" s="373">
        <v>1432</v>
      </c>
      <c r="F21" s="373">
        <v>15978</v>
      </c>
      <c r="G21" s="373">
        <v>9758</v>
      </c>
      <c r="H21" s="373">
        <v>6220</v>
      </c>
      <c r="I21" s="373">
        <v>1351</v>
      </c>
      <c r="J21" s="373">
        <v>7168</v>
      </c>
      <c r="K21" s="373">
        <v>822</v>
      </c>
      <c r="L21" s="373">
        <v>6346</v>
      </c>
      <c r="M21" s="373">
        <v>978</v>
      </c>
      <c r="N21" s="373">
        <v>5601</v>
      </c>
      <c r="O21" s="373">
        <v>1972</v>
      </c>
      <c r="P21" s="373">
        <v>3629</v>
      </c>
      <c r="Q21" s="373">
        <v>465</v>
      </c>
      <c r="R21" s="343">
        <v>2</v>
      </c>
      <c r="S21" s="340"/>
      <c r="T21" s="340"/>
      <c r="U21" s="340"/>
      <c r="V21" s="341"/>
      <c r="W21" s="340"/>
    </row>
    <row r="22" spans="1:23" ht="14.25" customHeight="1">
      <c r="A22" s="355" t="s">
        <v>202</v>
      </c>
      <c r="B22" s="375">
        <f>+C22+D22</f>
        <v>28739</v>
      </c>
      <c r="C22" s="376">
        <v>14230</v>
      </c>
      <c r="D22" s="376">
        <v>14509</v>
      </c>
      <c r="E22" s="376">
        <v>1545</v>
      </c>
      <c r="F22" s="376">
        <f>+G22+H22</f>
        <v>15951</v>
      </c>
      <c r="G22" s="376">
        <v>8431</v>
      </c>
      <c r="H22" s="376">
        <v>7520</v>
      </c>
      <c r="I22" s="376">
        <v>1420</v>
      </c>
      <c r="J22" s="376">
        <f>+K22+L22</f>
        <v>9175</v>
      </c>
      <c r="K22" s="376">
        <v>1133</v>
      </c>
      <c r="L22" s="376">
        <v>8042</v>
      </c>
      <c r="M22" s="376">
        <v>1042</v>
      </c>
      <c r="N22" s="376">
        <f>+O22+P22</f>
        <v>7499</v>
      </c>
      <c r="O22" s="376">
        <v>2728</v>
      </c>
      <c r="P22" s="376">
        <v>4771</v>
      </c>
      <c r="Q22" s="376">
        <v>580</v>
      </c>
      <c r="R22" s="360">
        <v>3</v>
      </c>
      <c r="S22" s="340"/>
      <c r="T22" s="340"/>
      <c r="U22" s="340"/>
      <c r="V22" s="341"/>
      <c r="W22" s="340"/>
    </row>
    <row r="23" spans="1:23" ht="14.25" customHeight="1" thickBot="1">
      <c r="A23" s="377"/>
      <c r="B23" s="378"/>
      <c r="C23" s="379"/>
      <c r="D23" s="379"/>
      <c r="E23" s="379"/>
      <c r="F23" s="379"/>
      <c r="G23" s="379"/>
      <c r="H23" s="379"/>
      <c r="I23" s="379"/>
      <c r="J23" s="380"/>
      <c r="K23" s="380"/>
      <c r="L23" s="379"/>
      <c r="M23" s="379"/>
      <c r="N23" s="364"/>
      <c r="O23" s="364"/>
      <c r="P23" s="364"/>
      <c r="Q23" s="364"/>
      <c r="R23" s="365"/>
      <c r="S23" s="340"/>
      <c r="T23" s="340"/>
      <c r="U23" s="340"/>
      <c r="V23" s="341"/>
      <c r="W23" s="340"/>
    </row>
    <row r="24" spans="1:23" ht="14.25" customHeight="1" thickBot="1">
      <c r="N24" s="371"/>
      <c r="O24" s="371"/>
      <c r="P24" s="371"/>
      <c r="Q24" s="371"/>
    </row>
    <row r="25" spans="1:23" s="334" customFormat="1" ht="14.25" customHeight="1">
      <c r="A25" s="1151" t="s">
        <v>290</v>
      </c>
      <c r="B25" s="1154" t="s">
        <v>300</v>
      </c>
      <c r="C25" s="1155"/>
      <c r="D25" s="1155"/>
      <c r="E25" s="1155"/>
      <c r="F25" s="1155"/>
      <c r="G25" s="1155"/>
      <c r="H25" s="1155"/>
      <c r="I25" s="1155"/>
      <c r="J25" s="332"/>
      <c r="K25" s="332"/>
      <c r="L25" s="332"/>
      <c r="M25" s="332"/>
      <c r="N25" s="332"/>
      <c r="O25" s="332"/>
      <c r="P25" s="332"/>
      <c r="Q25" s="332"/>
      <c r="R25" s="1156" t="s">
        <v>292</v>
      </c>
    </row>
    <row r="26" spans="1:23" s="334" customFormat="1" ht="14.25" customHeight="1">
      <c r="A26" s="1152"/>
      <c r="B26" s="1159" t="s">
        <v>305</v>
      </c>
      <c r="C26" s="1160"/>
      <c r="D26" s="1160"/>
      <c r="E26" s="1161"/>
      <c r="F26" s="1159" t="s">
        <v>306</v>
      </c>
      <c r="G26" s="1160"/>
      <c r="H26" s="1160"/>
      <c r="I26" s="1161"/>
      <c r="J26" s="1159" t="s">
        <v>307</v>
      </c>
      <c r="K26" s="1160"/>
      <c r="L26" s="1160"/>
      <c r="M26" s="1161"/>
      <c r="N26" s="1159" t="s">
        <v>308</v>
      </c>
      <c r="O26" s="1160"/>
      <c r="P26" s="1160"/>
      <c r="Q26" s="1161"/>
      <c r="R26" s="1157"/>
    </row>
    <row r="27" spans="1:23" s="334" customFormat="1" ht="14.25" customHeight="1">
      <c r="A27" s="1153"/>
      <c r="B27" s="335" t="s">
        <v>34</v>
      </c>
      <c r="C27" s="335" t="s">
        <v>16</v>
      </c>
      <c r="D27" s="335" t="s">
        <v>17</v>
      </c>
      <c r="E27" s="336" t="s">
        <v>297</v>
      </c>
      <c r="F27" s="335" t="s">
        <v>34</v>
      </c>
      <c r="G27" s="335" t="s">
        <v>16</v>
      </c>
      <c r="H27" s="335" t="s">
        <v>17</v>
      </c>
      <c r="I27" s="336" t="s">
        <v>297</v>
      </c>
      <c r="J27" s="337" t="s">
        <v>34</v>
      </c>
      <c r="K27" s="335" t="s">
        <v>16</v>
      </c>
      <c r="L27" s="335" t="s">
        <v>17</v>
      </c>
      <c r="M27" s="336" t="s">
        <v>297</v>
      </c>
      <c r="N27" s="337" t="s">
        <v>34</v>
      </c>
      <c r="O27" s="335" t="s">
        <v>16</v>
      </c>
      <c r="P27" s="335" t="s">
        <v>17</v>
      </c>
      <c r="Q27" s="382" t="s">
        <v>297</v>
      </c>
      <c r="R27" s="1158"/>
    </row>
    <row r="28" spans="1:23" ht="14.25" customHeight="1">
      <c r="A28" s="338"/>
      <c r="B28" s="339" t="s">
        <v>298</v>
      </c>
      <c r="C28" s="340" t="s">
        <v>298</v>
      </c>
      <c r="D28" s="340" t="s">
        <v>298</v>
      </c>
      <c r="E28" s="341" t="s">
        <v>299</v>
      </c>
      <c r="F28" s="340" t="s">
        <v>298</v>
      </c>
      <c r="G28" s="340" t="s">
        <v>298</v>
      </c>
      <c r="H28" s="340" t="s">
        <v>298</v>
      </c>
      <c r="I28" s="341" t="s">
        <v>299</v>
      </c>
      <c r="J28" s="342" t="s">
        <v>298</v>
      </c>
      <c r="K28" s="340" t="s">
        <v>298</v>
      </c>
      <c r="L28" s="340" t="s">
        <v>298</v>
      </c>
      <c r="M28" s="341" t="s">
        <v>299</v>
      </c>
      <c r="N28" s="342" t="s">
        <v>298</v>
      </c>
      <c r="O28" s="340" t="s">
        <v>298</v>
      </c>
      <c r="P28" s="340" t="s">
        <v>298</v>
      </c>
      <c r="Q28" s="341" t="s">
        <v>299</v>
      </c>
      <c r="R28" s="383"/>
    </row>
    <row r="29" spans="1:23" ht="14.25" customHeight="1">
      <c r="A29" s="344">
        <v>29</v>
      </c>
      <c r="B29" s="372">
        <v>6259</v>
      </c>
      <c r="C29" s="373">
        <v>2786</v>
      </c>
      <c r="D29" s="373">
        <v>3473</v>
      </c>
      <c r="E29" s="373">
        <v>557</v>
      </c>
      <c r="F29" s="373">
        <v>14806</v>
      </c>
      <c r="G29" s="373">
        <v>7933</v>
      </c>
      <c r="H29" s="373">
        <v>6873</v>
      </c>
      <c r="I29" s="373">
        <v>14806</v>
      </c>
      <c r="J29" s="373">
        <v>1606</v>
      </c>
      <c r="K29" s="373">
        <v>809</v>
      </c>
      <c r="L29" s="373">
        <v>797</v>
      </c>
      <c r="M29" s="373">
        <v>1606</v>
      </c>
      <c r="N29" s="374">
        <v>2769</v>
      </c>
      <c r="O29" s="374">
        <v>1597</v>
      </c>
      <c r="P29" s="374">
        <v>1014</v>
      </c>
      <c r="Q29" s="374">
        <v>1755</v>
      </c>
      <c r="R29" s="343">
        <v>29</v>
      </c>
    </row>
    <row r="30" spans="1:23" ht="14.25" customHeight="1">
      <c r="A30" s="348" t="s">
        <v>199</v>
      </c>
      <c r="B30" s="372">
        <v>10445</v>
      </c>
      <c r="C30" s="373">
        <v>3815</v>
      </c>
      <c r="D30" s="373">
        <v>6630</v>
      </c>
      <c r="E30" s="373">
        <v>872</v>
      </c>
      <c r="F30" s="373">
        <v>16587</v>
      </c>
      <c r="G30" s="373">
        <v>8904</v>
      </c>
      <c r="H30" s="373">
        <v>7683</v>
      </c>
      <c r="I30" s="373">
        <v>16587</v>
      </c>
      <c r="J30" s="373">
        <v>1433</v>
      </c>
      <c r="K30" s="373">
        <v>756</v>
      </c>
      <c r="L30" s="373">
        <v>677</v>
      </c>
      <c r="M30" s="373">
        <v>1438</v>
      </c>
      <c r="N30" s="373">
        <v>3131</v>
      </c>
      <c r="O30" s="373">
        <v>1730</v>
      </c>
      <c r="P30" s="373">
        <v>1401</v>
      </c>
      <c r="Q30" s="373">
        <v>1936</v>
      </c>
      <c r="R30" s="343">
        <v>30</v>
      </c>
    </row>
    <row r="31" spans="1:23" ht="14.25" customHeight="1">
      <c r="A31" s="348" t="s">
        <v>200</v>
      </c>
      <c r="B31" s="372">
        <v>9743</v>
      </c>
      <c r="C31" s="373">
        <v>3358</v>
      </c>
      <c r="D31" s="373">
        <v>6385</v>
      </c>
      <c r="E31" s="373">
        <v>791</v>
      </c>
      <c r="F31" s="373">
        <v>15899</v>
      </c>
      <c r="G31" s="373">
        <v>8705</v>
      </c>
      <c r="H31" s="373">
        <v>7194</v>
      </c>
      <c r="I31" s="373">
        <v>15899</v>
      </c>
      <c r="J31" s="373">
        <v>1482</v>
      </c>
      <c r="K31" s="373">
        <v>760</v>
      </c>
      <c r="L31" s="373">
        <v>722</v>
      </c>
      <c r="M31" s="373">
        <v>1482</v>
      </c>
      <c r="N31" s="373">
        <v>2377</v>
      </c>
      <c r="O31" s="373">
        <v>1240</v>
      </c>
      <c r="P31" s="373">
        <v>1137</v>
      </c>
      <c r="Q31" s="373">
        <v>1863</v>
      </c>
      <c r="R31" s="343" t="s">
        <v>86</v>
      </c>
    </row>
    <row r="32" spans="1:23" ht="14.25" customHeight="1">
      <c r="A32" s="348" t="s">
        <v>201</v>
      </c>
      <c r="B32" s="372">
        <v>5855</v>
      </c>
      <c r="C32" s="373">
        <v>1697</v>
      </c>
      <c r="D32" s="373">
        <v>4158</v>
      </c>
      <c r="E32" s="373">
        <v>655</v>
      </c>
      <c r="F32" s="373">
        <v>9055</v>
      </c>
      <c r="G32" s="373">
        <v>5819</v>
      </c>
      <c r="H32" s="373">
        <v>3236</v>
      </c>
      <c r="I32" s="373">
        <v>9055</v>
      </c>
      <c r="J32" s="373">
        <v>1087</v>
      </c>
      <c r="K32" s="373">
        <v>604</v>
      </c>
      <c r="L32" s="373">
        <v>483</v>
      </c>
      <c r="M32" s="373">
        <v>1087</v>
      </c>
      <c r="N32" s="373">
        <v>1334</v>
      </c>
      <c r="O32" s="373">
        <v>682</v>
      </c>
      <c r="P32" s="373">
        <v>652</v>
      </c>
      <c r="Q32" s="373">
        <v>964</v>
      </c>
      <c r="R32" s="343">
        <v>2</v>
      </c>
    </row>
    <row r="33" spans="1:20" ht="14.25" customHeight="1">
      <c r="A33" s="355" t="s">
        <v>202</v>
      </c>
      <c r="B33" s="375">
        <f>+C33+D33</f>
        <v>8576</v>
      </c>
      <c r="C33" s="376">
        <v>2384</v>
      </c>
      <c r="D33" s="376">
        <v>6192</v>
      </c>
      <c r="E33" s="376">
        <v>770</v>
      </c>
      <c r="F33" s="376">
        <f>+G33+H33</f>
        <v>9369</v>
      </c>
      <c r="G33" s="376">
        <v>6646</v>
      </c>
      <c r="H33" s="376">
        <v>2723</v>
      </c>
      <c r="I33" s="376">
        <v>9369</v>
      </c>
      <c r="J33" s="376">
        <f>+K33+L33</f>
        <v>890</v>
      </c>
      <c r="K33" s="376">
        <v>525</v>
      </c>
      <c r="L33" s="376">
        <v>365</v>
      </c>
      <c r="M33" s="376">
        <v>890</v>
      </c>
      <c r="N33" s="376">
        <f>+O33+P33</f>
        <v>1455</v>
      </c>
      <c r="O33" s="376">
        <v>721</v>
      </c>
      <c r="P33" s="376">
        <v>734</v>
      </c>
      <c r="Q33" s="376">
        <v>1088</v>
      </c>
      <c r="R33" s="360">
        <v>3</v>
      </c>
    </row>
    <row r="34" spans="1:20" ht="14.25" customHeight="1" thickBot="1">
      <c r="A34" s="362"/>
      <c r="B34" s="363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30"/>
      <c r="O34" s="364"/>
      <c r="P34" s="364"/>
      <c r="Q34" s="364"/>
      <c r="R34" s="363"/>
    </row>
    <row r="35" spans="1:20" ht="14.25" customHeight="1">
      <c r="J35" s="371"/>
      <c r="K35" s="371"/>
      <c r="L35" s="371"/>
      <c r="M35" s="371"/>
      <c r="N35" s="381"/>
      <c r="R35" s="329"/>
    </row>
    <row r="36" spans="1:20" ht="14.25" customHeight="1">
      <c r="A36" s="327" t="s">
        <v>309</v>
      </c>
      <c r="N36" s="371"/>
      <c r="O36" s="371"/>
      <c r="P36" s="371"/>
      <c r="Q36" s="371"/>
    </row>
    <row r="37" spans="1:20" ht="14.25" customHeight="1">
      <c r="A37" s="1" t="s">
        <v>348</v>
      </c>
      <c r="J37" s="1"/>
      <c r="N37" s="371"/>
      <c r="O37" s="371"/>
      <c r="P37" s="371"/>
      <c r="Q37" s="371"/>
    </row>
    <row r="38" spans="1:20" ht="14.25" customHeight="1">
      <c r="A38" s="327" t="s">
        <v>310</v>
      </c>
    </row>
    <row r="39" spans="1:20" ht="14.25" customHeight="1"/>
    <row r="40" spans="1:20">
      <c r="O40" s="371"/>
      <c r="P40" s="371"/>
      <c r="Q40" s="371"/>
      <c r="R40" s="371"/>
      <c r="S40" s="371"/>
      <c r="T40" s="371"/>
    </row>
    <row r="41" spans="1:20">
      <c r="P41" s="371"/>
      <c r="Q41" s="371"/>
      <c r="R41" s="368"/>
      <c r="S41" s="368"/>
      <c r="T41" s="369"/>
    </row>
    <row r="42" spans="1:20">
      <c r="P42" s="371"/>
      <c r="Q42" s="371"/>
      <c r="R42" s="340"/>
      <c r="S42" s="340"/>
      <c r="T42" s="341"/>
    </row>
    <row r="43" spans="1:20">
      <c r="P43" s="340"/>
      <c r="R43" s="340"/>
      <c r="S43" s="340"/>
      <c r="T43" s="341"/>
    </row>
    <row r="44" spans="1:20">
      <c r="P44" s="359"/>
      <c r="Q44" s="359"/>
      <c r="R44" s="358"/>
      <c r="S44" s="358"/>
      <c r="T44" s="358"/>
    </row>
    <row r="45" spans="1:20">
      <c r="P45" s="371"/>
      <c r="Q45" s="371"/>
      <c r="R45" s="371"/>
      <c r="S45" s="371"/>
      <c r="T45" s="371"/>
    </row>
  </sheetData>
  <mergeCells count="21">
    <mergeCell ref="A1:R1"/>
    <mergeCell ref="A3:A5"/>
    <mergeCell ref="R3:R5"/>
    <mergeCell ref="B4:E4"/>
    <mergeCell ref="F4:I4"/>
    <mergeCell ref="J4:M4"/>
    <mergeCell ref="N4:Q4"/>
    <mergeCell ref="A14:A16"/>
    <mergeCell ref="B14:I14"/>
    <mergeCell ref="R14:R16"/>
    <mergeCell ref="B15:E15"/>
    <mergeCell ref="F15:I15"/>
    <mergeCell ref="J15:M15"/>
    <mergeCell ref="N15:Q15"/>
    <mergeCell ref="A25:A27"/>
    <mergeCell ref="B25:I25"/>
    <mergeCell ref="R25:R27"/>
    <mergeCell ref="B26:E26"/>
    <mergeCell ref="F26:I26"/>
    <mergeCell ref="J26:M26"/>
    <mergeCell ref="N26:Q26"/>
  </mergeCells>
  <phoneticPr fontId="3"/>
  <pageMargins left="0.59055118110236227" right="0.39370078740157483" top="0.98425196850393704" bottom="0.39370078740157483" header="0.51181102362204722" footer="0.51181102362204722"/>
  <pageSetup paperSize="9" scale="51" firstPageNumber="151" orientation="portrait" useFirstPageNumber="1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4</vt:i4>
      </vt:variant>
    </vt:vector>
  </HeadingPairs>
  <TitlesOfParts>
    <vt:vector size="40" baseType="lpstr">
      <vt:lpstr>12-1</vt:lpstr>
      <vt:lpstr>12-2</vt:lpstr>
      <vt:lpstr>12-3</vt:lpstr>
      <vt:lpstr>12-4</vt:lpstr>
      <vt:lpstr>12-5</vt:lpstr>
      <vt:lpstr>12-6</vt:lpstr>
      <vt:lpstr>12-7</vt:lpstr>
      <vt:lpstr>12-8.9</vt:lpstr>
      <vt:lpstr>12-10</vt:lpstr>
      <vt:lpstr>12-11</vt:lpstr>
      <vt:lpstr>12-12</vt:lpstr>
      <vt:lpstr>12-13</vt:lpstr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14-1-1</vt:lpstr>
      <vt:lpstr>14-1-2</vt:lpstr>
      <vt:lpstr>14-2</vt:lpstr>
      <vt:lpstr>14-3</vt:lpstr>
      <vt:lpstr>14-4</vt:lpstr>
      <vt:lpstr>14-5</vt:lpstr>
      <vt:lpstr>14-6</vt:lpstr>
      <vt:lpstr>14-7.8</vt:lpstr>
      <vt:lpstr>14-9.10</vt:lpstr>
      <vt:lpstr>14-11.12.13</vt:lpstr>
      <vt:lpstr>14-14.15</vt:lpstr>
      <vt:lpstr>14-16</vt:lpstr>
      <vt:lpstr>14-17 </vt:lpstr>
      <vt:lpstr>14-18</vt:lpstr>
      <vt:lpstr>14-19</vt:lpstr>
      <vt:lpstr>'12-11'!Print_Area</vt:lpstr>
      <vt:lpstr>'13-2'!Print_Area</vt:lpstr>
      <vt:lpstr>'14-1-1'!Print_Area</vt:lpstr>
      <vt:lpstr>'14-14.15'!Print_Area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cp:lastPrinted>2023-05-15T08:18:09Z</cp:lastPrinted>
  <dcterms:created xsi:type="dcterms:W3CDTF">2023-05-15T05:11:32Z</dcterms:created>
  <dcterms:modified xsi:type="dcterms:W3CDTF">2023-07-13T07:03:05Z</dcterms:modified>
</cp:coreProperties>
</file>